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15480" windowHeight="11220" tabRatio="906" activeTab="12"/>
  </bookViews>
  <sheets>
    <sheet name="Borító" sheetId="1" r:id="rId1"/>
    <sheet name="Tartalomjegyzék" sheetId="2" r:id="rId2"/>
    <sheet name="1. melléklet" sheetId="3" r:id="rId3"/>
    <sheet name="2. melléklet" sheetId="4" r:id="rId4"/>
    <sheet name="3. melléklet" sheetId="5" r:id="rId5"/>
    <sheet name="4. melléklet" sheetId="6" r:id="rId6"/>
    <sheet name="5. melléklet" sheetId="7" r:id="rId7"/>
    <sheet name="6. melléklet" sheetId="8" r:id="rId8"/>
    <sheet name="7. melléklet" sheetId="9" r:id="rId9"/>
    <sheet name="8. melléklet" sheetId="10" r:id="rId10"/>
    <sheet name="9. melléklet" sheetId="11" r:id="rId11"/>
    <sheet name="10. melléklet" sheetId="12" r:id="rId12"/>
    <sheet name="11. melléklet" sheetId="13" r:id="rId13"/>
    <sheet name="12. melléklet" sheetId="14" r:id="rId14"/>
  </sheets>
  <externalReferences>
    <externalReference r:id="rId17"/>
  </externalReferences>
  <definedNames>
    <definedName name="_xlfn._FV" hidden="1">#NAME?</definedName>
    <definedName name="_xlfn.ANCHORARRAY" hidden="1">#NAME?</definedName>
    <definedName name="enczi">'[1]rszakfössz'!$D$123</definedName>
    <definedName name="_xlnm.Print_Titles" localSheetId="13">'12. melléklet'!$1:$8</definedName>
    <definedName name="_xlnm.Print_Titles" localSheetId="7">'6. melléklet'!$3:$8</definedName>
    <definedName name="_xlnm.Print_Titles" localSheetId="8">'7. melléklet'!$1:$12</definedName>
    <definedName name="_xlnm.Print_Titles" localSheetId="9">'8. melléklet'!$2:$2</definedName>
    <definedName name="_xlnm.Print_Area" localSheetId="2">'1. melléklet'!$A$1:$AV$128</definedName>
    <definedName name="_xlnm.Print_Area" localSheetId="3">'2. melléklet'!$A$1:$L$104</definedName>
    <definedName name="_xlnm.Print_Area" localSheetId="4">'3. melléklet'!$A$1:$L$104</definedName>
    <definedName name="_xlnm.Print_Area" localSheetId="5">'4. melléklet'!$A$1:$L$104</definedName>
    <definedName name="_xlnm.Print_Area" localSheetId="6">'5. melléklet'!$A$1:$L$104</definedName>
    <definedName name="_xlnm.Print_Area" localSheetId="7">'6. melléklet'!$A$1:$E$17</definedName>
    <definedName name="_xlnm.Print_Area" localSheetId="8">'7. melléklet'!$A$1:$O$55</definedName>
    <definedName name="_xlnm.Print_Area" localSheetId="9">'8. melléklet'!$A$1:$M$21</definedName>
    <definedName name="_xlnm.Print_Area" localSheetId="0">'Borító'!$A$1:$L$30</definedName>
    <definedName name="_xlnm.Print_Area" localSheetId="1">'Tartalomjegyzék'!$A$1:$B$19</definedName>
    <definedName name="Z_D61A7A68_794A_487F_AE50_05CE890374C8_.wvu.PrintArea" localSheetId="9" hidden="1">'8. melléklet'!$B$2:$L$14</definedName>
    <definedName name="Z_D61A7A68_794A_487F_AE50_05CE890374C8_.wvu.PrintTitles" localSheetId="9" hidden="1">'8. melléklet'!$B:$B,'8. melléklet'!$2:$7</definedName>
  </definedNames>
  <calcPr fullCalcOnLoad="1"/>
</workbook>
</file>

<file path=xl/sharedStrings.xml><?xml version="1.0" encoding="utf-8"?>
<sst xmlns="http://schemas.openxmlformats.org/spreadsheetml/2006/main" count="3034" uniqueCount="916">
  <si>
    <t>- 1. melléklet</t>
  </si>
  <si>
    <t>- 2. melléklet</t>
  </si>
  <si>
    <t>- 3. melléklet</t>
  </si>
  <si>
    <t>- 4. melléklet</t>
  </si>
  <si>
    <t>- 5. melléklet</t>
  </si>
  <si>
    <t>- 6. melléklet</t>
  </si>
  <si>
    <t>- 7. melléklet</t>
  </si>
  <si>
    <t>Céltartalékok és általános tartalék</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</si>
  <si>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</si>
  <si>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</si>
  <si>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</si>
  <si>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</si>
  <si>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</si>
  <si>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</si>
  <si>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</si>
  <si>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</si>
  <si>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</si>
  <si>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</si>
  <si>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</si>
  <si>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</si>
  <si>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</si>
  <si>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</si>
  <si>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</si>
  <si>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</si>
  <si>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</si>
  <si>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</si>
  <si>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</si>
  <si>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</si>
  <si>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</si>
  <si>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</si>
  <si>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</si>
  <si>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</si>
  <si>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</si>
  <si>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</si>
  <si>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</si>
  <si>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</si>
  <si>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</si>
  <si>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</si>
  <si>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</si>
  <si>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</si>
  <si>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</si>
  <si>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</si>
  <si>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</si>
  <si>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</si>
  <si>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</si>
  <si>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</si>
  <si>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</si>
  <si>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</si>
  <si>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</si>
  <si>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</si>
  <si>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</si>
  <si>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</si>
  <si>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</si>
  <si>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</si>
  <si>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</si>
  <si>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</si>
  <si>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</si>
  <si>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</si>
  <si>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</si>
  <si>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</si>
  <si>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</si>
  <si>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</si>
  <si>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</si>
  <si>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</si>
  <si>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</si>
  <si>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</si>
  <si>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</si>
  <si>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</si>
  <si>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Összesen:</t>
  </si>
  <si>
    <t>55.</t>
  </si>
  <si>
    <t>56.</t>
  </si>
  <si>
    <t>CÉLTARTALÉKOK ÉS ÁLTALÁNOS TARTALÉK</t>
  </si>
  <si>
    <t xml:space="preserve"> </t>
  </si>
  <si>
    <t xml:space="preserve">Céltartalékok  </t>
  </si>
  <si>
    <t>Működési célú</t>
  </si>
  <si>
    <t>Fejlesztési célú</t>
  </si>
  <si>
    <t>Céltartalékok összesen</t>
  </si>
  <si>
    <t>Általános tartalékok összesen</t>
  </si>
  <si>
    <t>TARTALÉKOK ÖSSZESEN</t>
  </si>
  <si>
    <t>I.</t>
  </si>
  <si>
    <t>Működési bevételek</t>
  </si>
  <si>
    <t>Közhatalmi bevételek</t>
  </si>
  <si>
    <t>II.</t>
  </si>
  <si>
    <t>Felhalmozási bevételek</t>
  </si>
  <si>
    <t>III.</t>
  </si>
  <si>
    <t>Személyi juttatások</t>
  </si>
  <si>
    <t>Általános tartalék</t>
  </si>
  <si>
    <t>Megnevezés</t>
  </si>
  <si>
    <t>F</t>
  </si>
  <si>
    <t>G</t>
  </si>
  <si>
    <t>H</t>
  </si>
  <si>
    <t>I</t>
  </si>
  <si>
    <t>J</t>
  </si>
  <si>
    <t>K</t>
  </si>
  <si>
    <t>Felújítások</t>
  </si>
  <si>
    <t>L</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</si>
  <si>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</si>
  <si>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</si>
  <si>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</si>
  <si>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</si>
  <si>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</si>
  <si>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</si>
  <si>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</si>
  <si>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</si>
  <si>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</si>
  <si>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</si>
  <si>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</si>
  <si>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</si>
  <si>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</si>
  <si>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</si>
  <si>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</si>
  <si>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</si>
  <si>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</si>
  <si>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</si>
  <si>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</si>
  <si>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</si>
  <si>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</si>
  <si>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</si>
  <si>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</si>
  <si>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</si>
  <si>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</si>
  <si>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</si>
  <si>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</si>
  <si>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</si>
  <si>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</si>
  <si>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</si>
  <si>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</si>
  <si>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</si>
  <si>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</si>
  <si>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</si>
  <si>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</si>
  <si>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</si>
  <si>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</si>
  <si>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</si>
  <si>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</si>
  <si>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</si>
  <si>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</si>
  <si>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</si>
  <si>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</si>
  <si>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</si>
  <si>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</si>
  <si>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Beruházások</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</si>
  <si>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</si>
  <si>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</si>
  <si>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</si>
  <si>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</si>
  <si>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</si>
  <si>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</si>
  <si>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</si>
  <si>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</si>
  <si>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</si>
  <si>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</si>
  <si>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</si>
  <si>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</si>
  <si>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</si>
  <si>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Hitel-, kölcsönfelvétel államháztartáson kívülről</t>
  </si>
  <si>
    <t>Maradvány igénybevétele</t>
  </si>
  <si>
    <t>Munkaadókat terhelő járulékok és szociális hozzájárulási adó</t>
  </si>
  <si>
    <t>Dologi kiadások</t>
  </si>
  <si>
    <t>Egyéb működési célú kiadások</t>
  </si>
  <si>
    <t>Egyéb felhalmozási célú kiadások</t>
  </si>
  <si>
    <t>Felhalmozási célú visszatérítendő támogatások, kölcsönök nyújtása államháztartáson kívülre</t>
  </si>
  <si>
    <t>Felhalmozási célú céltartalék</t>
  </si>
  <si>
    <t>Maradvány igénybevétele működési célra</t>
  </si>
  <si>
    <t>Maradvány igénybevétele felhalmozási célra</t>
  </si>
  <si>
    <t>Ellátottak pénzbeli juttatásai</t>
  </si>
  <si>
    <t>Tartalomjegyzék</t>
  </si>
  <si>
    <t>Önkormányzatok működési támogatásai</t>
  </si>
  <si>
    <t>Egyéb működési célú támogatások bevételei államháztartáson belülről</t>
  </si>
  <si>
    <t>Egyéb felhalmozási célú támogatások bevételei államháztartáson belülről</t>
  </si>
  <si>
    <t>Jövedelemadók</t>
  </si>
  <si>
    <t>Vagyoni típusú adók</t>
  </si>
  <si>
    <t>Értékesítési és forgalmi adók</t>
  </si>
  <si>
    <t>Gépjárműadók</t>
  </si>
  <si>
    <t>Egyéb áruhasználati és szolgáltatási adók</t>
  </si>
  <si>
    <t>Készletértékesítés ellenértéke</t>
  </si>
  <si>
    <t>Szolgáltatások ellenértéke</t>
  </si>
  <si>
    <t>Közvetített szolgáltatások ellenértéke</t>
  </si>
  <si>
    <t>Tulajdonosi bevételek</t>
  </si>
  <si>
    <t>Ellátási díjak</t>
  </si>
  <si>
    <t>Kiszámlázott általános forgalmi adó</t>
  </si>
  <si>
    <t>Általános forgalmi adó visszatérítése</t>
  </si>
  <si>
    <t>Egyéb működési bevételek</t>
  </si>
  <si>
    <t>Ingatlanok értékesítése</t>
  </si>
  <si>
    <t>Egyéb tárgyi eszközök értékesítése</t>
  </si>
  <si>
    <t>Működési célú visszatérítendő támogatások, kölcsönök visszatérülése államháztartáson kívülről</t>
  </si>
  <si>
    <t>Egyéb működési célú átvett pénzeszközök</t>
  </si>
  <si>
    <t>Működési célú visszatérítendő támogatások, kölcsönök nyújtása államháztartáson kívülre</t>
  </si>
  <si>
    <t>Egyéb működési célú támogatások államháztartáson belülre</t>
  </si>
  <si>
    <t>Működési célú céltartalékok</t>
  </si>
  <si>
    <t>Egyéb működési célú támogatások államháztartáson kívülre</t>
  </si>
  <si>
    <t>Egyéb felhalmozási célú támogatások államháztartáson belülre</t>
  </si>
  <si>
    <t>Egyéb felhalmozási célú támogatások államháztartáson kívülre</t>
  </si>
  <si>
    <t>Elvonások és befizetések bevételei</t>
  </si>
  <si>
    <t>Elvonások és befizetések</t>
  </si>
  <si>
    <t>- 8. melléklet</t>
  </si>
  <si>
    <t>- 9. melléklet</t>
  </si>
  <si>
    <t>- 10. melléklet</t>
  </si>
  <si>
    <t>- 11. melléklet</t>
  </si>
  <si>
    <t>- 12. melléklet</t>
  </si>
  <si>
    <t>011130</t>
  </si>
  <si>
    <t>066020</t>
  </si>
  <si>
    <t>074031</t>
  </si>
  <si>
    <t>082044</t>
  </si>
  <si>
    <t>082092</t>
  </si>
  <si>
    <t>091110</t>
  </si>
  <si>
    <t>Önkormányzatok és önkormányzati hivatalok jogalkotó és általános igazgatási tevékenysége</t>
  </si>
  <si>
    <t>Város-, községgazdálkodási egyéb szolgáltatások</t>
  </si>
  <si>
    <t>Család- és nővédelmi egészségügyi gondozás</t>
  </si>
  <si>
    <t>Könyvtári szolgáltatások</t>
  </si>
  <si>
    <t>Közművelődés - hagyományos közösségi kulturális értékek</t>
  </si>
  <si>
    <t>Óvodai nevelés, ellátás szakmai feladatai</t>
  </si>
  <si>
    <t>Köztisztviselő</t>
  </si>
  <si>
    <t>Közalkalmazott</t>
  </si>
  <si>
    <t>MEGNEVEZÉS</t>
  </si>
  <si>
    <t>Önkormány-zat fizetési kötelzettsége</t>
  </si>
  <si>
    <t>ÖSSZES KÖTELEZETTSÉG</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</si>
  <si>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</si>
  <si>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</si>
  <si>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</si>
  <si>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</si>
  <si>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</si>
  <si>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</si>
  <si>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SAJÁT BEVÉTELEK ÖSSZESEN*</t>
  </si>
  <si>
    <t>096015</t>
  </si>
  <si>
    <t>Gyermekétkeztetés köznevelési intézményben</t>
  </si>
  <si>
    <t>Államháztartáson belüli megelőlegezések visszafizetése</t>
  </si>
  <si>
    <t>Felhalmozási célú visszatérítendő támogatások, kölcsönök visszatérülése államháztartáson kívülről</t>
  </si>
  <si>
    <t>Sor-
szám</t>
  </si>
  <si>
    <t>Támogatott szervezet neve</t>
  </si>
  <si>
    <t>Támogatás célja</t>
  </si>
  <si>
    <t>Működési támogatás</t>
  </si>
  <si>
    <t>Fogyasztási adók</t>
  </si>
  <si>
    <t>Államháztartáson belüli megelőlegezések</t>
  </si>
  <si>
    <t>2023.</t>
  </si>
  <si>
    <t>2024.</t>
  </si>
  <si>
    <t>2025.</t>
  </si>
  <si>
    <t>Mt. hatálya alá tartozó munkavállaló</t>
  </si>
  <si>
    <t>Köztisztviselő / közalkalmazott / alkalmazott</t>
  </si>
  <si>
    <t>Működési bevételek előirányzat csoport</t>
  </si>
  <si>
    <t>B1</t>
  </si>
  <si>
    <t>B11</t>
  </si>
  <si>
    <t>B12</t>
  </si>
  <si>
    <t>B13</t>
  </si>
  <si>
    <t>B16</t>
  </si>
  <si>
    <t>B14</t>
  </si>
  <si>
    <t>B15</t>
  </si>
  <si>
    <t>Működési célú garancia- és kezességvállalásból származó megtérülések államháztartáson belülről</t>
  </si>
  <si>
    <t>Működési célú visszatérítendő támogatások, kölcsönök visszatérülése államháztartáson belülről</t>
  </si>
  <si>
    <t>Működési célú visszatérítendő támogatások, kölcsönök igénybevétele államháztartáson belülről</t>
  </si>
  <si>
    <t>B3</t>
  </si>
  <si>
    <t>B31</t>
  </si>
  <si>
    <t>B32</t>
  </si>
  <si>
    <t>B33</t>
  </si>
  <si>
    <t>B34</t>
  </si>
  <si>
    <t>B36</t>
  </si>
  <si>
    <t>Szociális hozájárulási adó és járulékok</t>
  </si>
  <si>
    <t>Bérhez és foglalkoztatáshoz kapcsolódó adók</t>
  </si>
  <si>
    <t>B351</t>
  </si>
  <si>
    <t>B352</t>
  </si>
  <si>
    <t>B354</t>
  </si>
  <si>
    <t>B355</t>
  </si>
  <si>
    <t>B4</t>
  </si>
  <si>
    <t>B401</t>
  </si>
  <si>
    <t>B402</t>
  </si>
  <si>
    <t>B403</t>
  </si>
  <si>
    <t>B404</t>
  </si>
  <si>
    <t>B405</t>
  </si>
  <si>
    <t>B406</t>
  </si>
  <si>
    <t>B407</t>
  </si>
  <si>
    <t>B408</t>
  </si>
  <si>
    <t>Kamatbevételek és más nyereségjellegű bevételek</t>
  </si>
  <si>
    <t>B409</t>
  </si>
  <si>
    <t>B410</t>
  </si>
  <si>
    <t>B411</t>
  </si>
  <si>
    <t>Egyéb pénzügyi műveletek bevételei</t>
  </si>
  <si>
    <t>Biztosító által fizetett kártérítés</t>
  </si>
  <si>
    <t>B6</t>
  </si>
  <si>
    <t>B2</t>
  </si>
  <si>
    <t>B5</t>
  </si>
  <si>
    <t>B7</t>
  </si>
  <si>
    <t>B21</t>
  </si>
  <si>
    <t>Felhalmozási célú önkormányzati támogatások</t>
  </si>
  <si>
    <t>B25</t>
  </si>
  <si>
    <t>B22</t>
  </si>
  <si>
    <t>B23</t>
  </si>
  <si>
    <t>B24</t>
  </si>
  <si>
    <t>Felhalmozási bevételek előirányzat csoport</t>
  </si>
  <si>
    <t>Felhalmozási célú garancia- és kezességvállalásból származó megtérülések államháztartáson belülről</t>
  </si>
  <si>
    <t>Felhalmozási célú visszatérítendő támogatások, kölcsönök visszatérülése államháztartáson belülről</t>
  </si>
  <si>
    <t>Felhalmozási célú visszatérítendő támogatások, kölcsönök igénybevétele államháztartáson belülről</t>
  </si>
  <si>
    <t>B51</t>
  </si>
  <si>
    <t>B52</t>
  </si>
  <si>
    <t>B53</t>
  </si>
  <si>
    <t>B54</t>
  </si>
  <si>
    <t>B55</t>
  </si>
  <si>
    <t>Immateriális javak értékesítése</t>
  </si>
  <si>
    <t>Részesedések értékesítése</t>
  </si>
  <si>
    <t>Részesedések megszűnéséhez kapcsolódó bevételek</t>
  </si>
  <si>
    <t>B61</t>
  </si>
  <si>
    <t>B62</t>
  </si>
  <si>
    <t>B63</t>
  </si>
  <si>
    <t>B64</t>
  </si>
  <si>
    <t>B65</t>
  </si>
  <si>
    <t>B71</t>
  </si>
  <si>
    <t>B72</t>
  </si>
  <si>
    <t>B73</t>
  </si>
  <si>
    <t>B74</t>
  </si>
  <si>
    <t>B75</t>
  </si>
  <si>
    <t>Működési célú garancia- és kezességvállalásból származó megtérülések államháztartáson kívülről</t>
  </si>
  <si>
    <t>Működési célú visszatérítendő támogatások, kölcsönök visszatérülése az Európai Uniótól</t>
  </si>
  <si>
    <t>Működési célú visszatérítendő támogatások, kölcsönök visszatérülése kormánoktól és más nemzetközi szervezetektől</t>
  </si>
  <si>
    <t>Felhalmozási célú garancia- és kezességvállalásból származó megtérülések államháztartáson kívülről</t>
  </si>
  <si>
    <t>Felhalmozási célú visszatérítendő támogatások, kölcsönök visszatérülése az Európai Uniótól</t>
  </si>
  <si>
    <t>Felhalmozási célú visszatérítendő támogatások, kölcsönök visszatérülése kormánoktól és más nemzetközi szervezetektől</t>
  </si>
  <si>
    <t>Egyéb felhalmozási célú átvett pénzeszközök</t>
  </si>
  <si>
    <t>Finanszírozási bevételek előirányzat csoport</t>
  </si>
  <si>
    <t>B81</t>
  </si>
  <si>
    <t>Belföldi finanszírozás bevételei</t>
  </si>
  <si>
    <t>B811</t>
  </si>
  <si>
    <t>B813</t>
  </si>
  <si>
    <t>B814</t>
  </si>
  <si>
    <t>B816</t>
  </si>
  <si>
    <t>Külföldi finanszírozás bevételei</t>
  </si>
  <si>
    <t>B82</t>
  </si>
  <si>
    <t>B83</t>
  </si>
  <si>
    <t>B84</t>
  </si>
  <si>
    <t>Adóssághoz nem kapcsolódó származékos ügyletek bevételei</t>
  </si>
  <si>
    <t>Váltóbevételek</t>
  </si>
  <si>
    <t>Hitel-, kölcsönfelvétel pénzügyi vállalkozástól</t>
  </si>
  <si>
    <t>Központi, irányítószervi támogatás</t>
  </si>
  <si>
    <t>Működési kiadások előirányzat csoport</t>
  </si>
  <si>
    <t>K1</t>
  </si>
  <si>
    <t>K3</t>
  </si>
  <si>
    <t>K4</t>
  </si>
  <si>
    <t>K5</t>
  </si>
  <si>
    <t>K502</t>
  </si>
  <si>
    <t>K506</t>
  </si>
  <si>
    <t>K508</t>
  </si>
  <si>
    <t>K512</t>
  </si>
  <si>
    <t>K513/1</t>
  </si>
  <si>
    <t>K513/2</t>
  </si>
  <si>
    <t>K513/3</t>
  </si>
  <si>
    <t>Felhalmozási kiadások előirányzat csoport</t>
  </si>
  <si>
    <t>K6</t>
  </si>
  <si>
    <t>K7</t>
  </si>
  <si>
    <t>K8</t>
  </si>
  <si>
    <t>K84</t>
  </si>
  <si>
    <t>K86</t>
  </si>
  <si>
    <t>K89</t>
  </si>
  <si>
    <t>Finanszírozási kiadások előirányzat csoport</t>
  </si>
  <si>
    <t>K91</t>
  </si>
  <si>
    <t>K92</t>
  </si>
  <si>
    <t>K93</t>
  </si>
  <si>
    <t>K94</t>
  </si>
  <si>
    <t>Belföldi finanszírozás kiadásai</t>
  </si>
  <si>
    <t>Külföldi finanszírozás kiadásai</t>
  </si>
  <si>
    <t>Adóssághoz nem kapcsolódó származékos ügyletek kiadásai</t>
  </si>
  <si>
    <t>Váltókiadások</t>
  </si>
  <si>
    <t>K911</t>
  </si>
  <si>
    <t>K914</t>
  </si>
  <si>
    <t>K915</t>
  </si>
  <si>
    <t>Hitel-, kölcsöntörlesztés államháztartáson kívülre</t>
  </si>
  <si>
    <t>Központi, irányítószervi támogatások folyósítása</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</si>
  <si>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</si>
  <si>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</si>
  <si>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</si>
  <si>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</si>
  <si>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Fejlesztési bevételből</t>
  </si>
  <si>
    <t>finanszírozott fejlesztések</t>
  </si>
  <si>
    <t>Önkormányzatok és önkormányzati hivatalok jogalkotó és általános igazgatási tevékenysége (011130)</t>
  </si>
  <si>
    <t>Az önkormányzati vagyonnal való gazdálkodással kapcsolatos feladatok (013350)</t>
  </si>
  <si>
    <t>Kis értékű eszközbeszerzés</t>
  </si>
  <si>
    <t>Út, autópálya építés (045120)</t>
  </si>
  <si>
    <t>Nem veszélyes (települési) hulladék vegyes (ömlesztett) begyüjtése, szállítása, átrakása (051030)</t>
  </si>
  <si>
    <t>Szennyvíz gyűjtése, tisztítása, elhelyezése (052020)</t>
  </si>
  <si>
    <t>Zöldterület-kezelés (066010)</t>
  </si>
  <si>
    <t>Térfigyelő kamerarendszer bővítés</t>
  </si>
  <si>
    <t>102.</t>
  </si>
  <si>
    <t>103.</t>
  </si>
  <si>
    <t>104.</t>
  </si>
  <si>
    <t>Intézmények</t>
  </si>
  <si>
    <t>Bútor beszerzés</t>
  </si>
  <si>
    <t>Informatikai beszerzések</t>
  </si>
  <si>
    <t>Érdekeltségnövelő pályázat eszközbeszerzés</t>
  </si>
  <si>
    <t>Végösszesen:</t>
  </si>
  <si>
    <t>105.</t>
  </si>
  <si>
    <t>106.</t>
  </si>
  <si>
    <t>107.</t>
  </si>
  <si>
    <t>108.</t>
  </si>
  <si>
    <t>109.</t>
  </si>
  <si>
    <t>110.</t>
  </si>
  <si>
    <t>111.</t>
  </si>
  <si>
    <t>112.</t>
  </si>
  <si>
    <t>113.</t>
  </si>
  <si>
    <t>114.</t>
  </si>
  <si>
    <t>115.</t>
  </si>
  <si>
    <t>116.</t>
  </si>
  <si>
    <t>117.</t>
  </si>
  <si>
    <t>118.</t>
  </si>
  <si>
    <t>119.</t>
  </si>
  <si>
    <t>120.</t>
  </si>
  <si>
    <t>121.</t>
  </si>
  <si>
    <t>122.</t>
  </si>
  <si>
    <t>123.</t>
  </si>
  <si>
    <t>124.</t>
  </si>
  <si>
    <t>Hulladékgyűjtők vásárlása</t>
  </si>
  <si>
    <t>Közvilágítás (064010)</t>
  </si>
  <si>
    <t>Könyv beszerzés</t>
  </si>
  <si>
    <t>Kezesség ill garanciavállalással kapcs megtérülés</t>
  </si>
  <si>
    <t>*Az adósságot keletkeztető ügyletekhez történő hozzájárulás részletes szabályairól szóló 353/2011. (XII.30.) Korm. Rendelet 2.§ (1) bekezdése alapján.</t>
  </si>
  <si>
    <t>Egészségügyi szolgálati jogviszonyban foglalkoztatott</t>
  </si>
  <si>
    <t>Telki Községi Önkormányzat 2023. évi konszolidált költségvetése előirányzat-csoportok, kiemelt előirányzatok szerinti bontásban</t>
  </si>
  <si>
    <t>Telki Községi Önkormányzat 2023. évi költségvetése előirányzat-csoportok, kiemelt előirányzatok szerinti bontásban</t>
  </si>
  <si>
    <t>Kodolányi János Közösségi Ház és Könyvtár 2023. évi költségvetése előirányzat-csoportok, kiemelt előirányzatok szerinti bontásban</t>
  </si>
  <si>
    <t>Telki Zöldmanó Óvoda 2023. évi költségvetése előirányzat-csoportok, kiemelt előirányzatok szerinti bontásban</t>
  </si>
  <si>
    <t>Telki Községi Önkormányzat 2023. évi konszolidált felhalmozási költségvetése és annak finanszírozása kiemelt előirányzatok, azon belül kormányzati funkció, feladat bontásban, elkülönítetten az európai uniós forrásból finanszírozott támogatással megvalósuló programok, projektek kiadásait, valamint az önkormányzat ilyen projekthez történő hozzájárulását</t>
  </si>
  <si>
    <t>Telki Községi Önkormányzat 2023. évi konszolidált engedélyezett létszáma</t>
  </si>
  <si>
    <t>Telki Községi Önkormányzat adósságot keletkeztető ügyletekből és kezességvállalásokból fennálló kötelezettségei</t>
  </si>
  <si>
    <t>Telki Községi Önkormányzat saját bevételeinek részletezése az adósságot keletkeztető ügyletből származó tárgyévi fizetési kötelezettség megállapításához</t>
  </si>
  <si>
    <t>Kimutatás az államháztartáson belülre nyújtott 2023. évi működési és felhalmozási célú támogatásokról</t>
  </si>
  <si>
    <t>Kimutatás az államháztartáson kívülre nyújtott 2023. évi működési és felhalmozási célú támogatásokról</t>
  </si>
  <si>
    <t>TELKI KÖZSÉGI ÖNKORMÁNYZAT KONSZOLIDÁLT 2023. ÉVI KÖLTSÉGVETÉSE ELŐIRÁNYZAT-CSOPORTOK, KIEMELT ELŐIRÁNYZATOK SZERINTI BONTÁSBAN</t>
  </si>
  <si>
    <t>Telki Községi Önkormányzat</t>
  </si>
  <si>
    <t>Telki Polgármesteri Hivatal</t>
  </si>
  <si>
    <t>TELKI KÖZSÉGI ÖNKORMÁNYZAT KONSZOLIDÁLT KÖLTSÉGVETÉSI EGYENLEGE ÉS ANNAK FINANSZÍROZÁSA</t>
  </si>
  <si>
    <t>TELKI KÖZSÉGI ÖNKORMÁNYZAT 2023. ÉVI KÖLTSÉGVETÉSE ELŐIRÁNYZAT-CSOPORTOK, KIEMELT ELŐIRÁNYZATOK SZERINTI BONTÁSBAN</t>
  </si>
  <si>
    <t>TELKI KÖZSÉGI ÖNKORMÁNYZAT KÖLTSÉGVETÉSI BEVÉTELEK ÖSSZESEN (I.+II.)</t>
  </si>
  <si>
    <t>TELKI KÖZSÉGI ÖNKORMÁNYZAT BEVÉTELEK ÖSSZESEN (I.+II.+III.)</t>
  </si>
  <si>
    <t>TELKI KÖZSÉGI ÖNKORMÁNYZAT KÖLTSÉGVETÉSI KIADÁSOK ÖSSZESEN (I.+II.)</t>
  </si>
  <si>
    <t>TELKI KÖZSÉGI ÖNKORMÁNYZAT KIADÁSOK ÖSSZESEN (I.+II.+III.)</t>
  </si>
  <si>
    <t>TELKI KÖZSÉGI ÖNKORMÁNYZAT KONSZOLIDÁLT KIADÁSOK ÖSSZESEN (I.+II.+III.)</t>
  </si>
  <si>
    <t>TELKI KÖZSÉGI ÖNKORMÁNYZAT KONSZOLIDÁLT KÖLTSÉGVETÉSI KIADÁSOK ÖSSZESEN (I.+II.)</t>
  </si>
  <si>
    <t>TELKI KÖZSÉGI ÖNKORMÁNYZAT KONSZOLIDÁLT BEVÉTELEK ÖSSZESEN (I.+II.+III.)</t>
  </si>
  <si>
    <t>TELKI KÖZSÉGI ÖNKORMÁNYZAT KONSZOLIDÁLT KÖLTSÉGVETÉSI BEVÉTELEK ÖSSZESEN (I.+II.)</t>
  </si>
  <si>
    <t>TELKI POLGÁRMESTERI HIVATAL 2023. ÉVI KÖLTSÉGVETÉSE ELŐIRÁNYZAT-CSOPORTOK, KIEMELT ELŐIRÁNYZATOK SZERINTI BONTÁSBAN</t>
  </si>
  <si>
    <t>TELKI POLGÁRMESTERI HIVATAL KÖLTSÉGVETÉSI BEVÉTELEK ÖSSZESEN (I.+II.)</t>
  </si>
  <si>
    <t>TELKI POLGÁRMESTERI HIVATAL BEVÉTELEK ÖSSZESEN (I.+II.+III.)</t>
  </si>
  <si>
    <t>TELKI POLGÁRMESTERI HIVATAL KÖLTSÉGVETÉSI KIADÁSOK ÖSSZESEN (I.+II.)</t>
  </si>
  <si>
    <t>TELKI POLGÁRMESTERI HIVATAL KIADÁSOK ÖSSZESEN (I.+II.+III.)</t>
  </si>
  <si>
    <t>KODOLÁNYI JÁNOS KÖZÖSSÉGI HÁZ ÉS KÖNYVTÁR 2023. ÉVI KÖLTSÉGVETÉSE ELŐIRÁNYZAT-CSOPORTOK, KIEMELT ELŐIRÁNYZATOK SZERINTI BONTÁSBAN</t>
  </si>
  <si>
    <t>KODOLÁNYI JÁNOS KÖZÖSSÉGI HÁZ ÉS KÖNYVTÁR KÖLTSÉGVETÉSI BEVÉTELEK ÖSSZESEN (I.+II.)</t>
  </si>
  <si>
    <t>KODOLÁNYI JÁNOS KÖZÖSSÉGI HÁZ ÉS KÖNYVTÁR BEVÉTELEK ÖSSZESEN (I.+II.+III.)</t>
  </si>
  <si>
    <t>KODOLÁNYI JÁNOS KÖZÖSSÉGI HÁZ ÉS KÖNYVTÁR KÖLTSÉGVETÉSI KIADÁSOK ÖSSZESEN (I.+II.)</t>
  </si>
  <si>
    <t>KODOLÁNYI JÁNOS KÖZÖSSÉGI HÁZ ÉS KÖNYVTÁR KIADÁSOK ÖSSZESEN (I.+II.+III.+IV.)</t>
  </si>
  <si>
    <t>TELKI ZÖLDMANÓ ÓVODA 2023. ÉVI KÖLTSÉGVETÉSE ELŐIRÁNYZAT-CSOPORTOK, KIEMELT ELŐIRÁNYZATOK SZERINTI BONTÁSBAN</t>
  </si>
  <si>
    <t>TELKI ZÖLDMANÓ ÓVODA KÖLTSÉGVETÉSI BEVÉTELEK ÖSSZESEN (I.+II.)</t>
  </si>
  <si>
    <t>TELKI ZÖLDMANÓ ÓVODA BEVÉTELEK ÖSSZESEN (I.+II.+III.)</t>
  </si>
  <si>
    <t>TELKI ZÖLDMANÓ ÓVODA KÖLTSÉGVETÉSI KIADÁSOK ÖSSZESEN (I.+II.)</t>
  </si>
  <si>
    <t>TELKI ZÖLDMANÓ ÓVODA KIADÁSOK ÖSSZESEN (I.+II.+III.+IV.)</t>
  </si>
  <si>
    <t>Kodolányi János Közösségi Ház és Könyvtár</t>
  </si>
  <si>
    <t>Telki Községi Önkormányzat engedélyezett alkalmazotti létszáma kormányzati funkciók szerinti bontásban</t>
  </si>
  <si>
    <t>Telki Zöldmanó Óvoda</t>
  </si>
  <si>
    <t>2025. után</t>
  </si>
  <si>
    <t>Normatíva tartalék</t>
  </si>
  <si>
    <t>Budakeszi Önkormányzati Társulás</t>
  </si>
  <si>
    <t>Civil szervezetek támogatása</t>
  </si>
  <si>
    <t>2023. évi</t>
  </si>
  <si>
    <t>Nagy értékű eszköz beszerzés</t>
  </si>
  <si>
    <t>Páramentesítő készülék</t>
  </si>
  <si>
    <t>Önkormányzati épületek energetikai fejlesztése</t>
  </si>
  <si>
    <t>Kis összegű intézményi épület felújítások</t>
  </si>
  <si>
    <t>Közlekedésbiztonsági fejlesztés</t>
  </si>
  <si>
    <t>Szennyvízcsatorna nyomvonal helyreállítása és védelembe vétel</t>
  </si>
  <si>
    <t>Szennyvízkezeléssel kapcsolatos felújítás (GFT)</t>
  </si>
  <si>
    <t>Kamilla utcai közvilágításbővítése</t>
  </si>
  <si>
    <t>Szőlősor közvilágítás bővítése</t>
  </si>
  <si>
    <t>Város-, községgazdálkodási egyéb szolgáltatások (066020)</t>
  </si>
  <si>
    <t>Településrendezési Terv, HÉSZ felülvizsgálat</t>
  </si>
  <si>
    <t>Költségvetési maradványból</t>
  </si>
  <si>
    <t>Működési bevételből</t>
  </si>
  <si>
    <t>091120</t>
  </si>
  <si>
    <t>Állampolgársági ügyek</t>
  </si>
  <si>
    <t>Közterület rendjének fenntartása</t>
  </si>
  <si>
    <t>031030</t>
  </si>
  <si>
    <t>016030</t>
  </si>
  <si>
    <t>Telki Községi Önkormányzat 2023. évi konszolidált felhalmozási költségvetése és annak finanszírozása</t>
  </si>
  <si>
    <t>Pályázati támogatás</t>
  </si>
  <si>
    <t>Sajátos nevelési igényű gyermekek óvodai nevelésének, ellátásának szakmai feladatai</t>
  </si>
  <si>
    <t>Zsámbéki medence szennyvízt.fejlesztése (ÉMO17) KEHOP-2.2.2-15-2019-000150</t>
  </si>
  <si>
    <t>KSH</t>
  </si>
  <si>
    <t>Népszámlálásra átvett támogatás fel nem használt része</t>
  </si>
  <si>
    <t>Emberi Erőforrás támogatáskezelő</t>
  </si>
  <si>
    <t xml:space="preserve">Kulturális feladatok bérjellegű támogatásából betöltetlen álláshely
miatti visszafizetési kötelezettség
</t>
  </si>
  <si>
    <t>Telki Polgármesteri Hivatal 2023. évi költségvetése előirányzat-csoportok, kiemelt előirányzatok szerinti bontásban</t>
  </si>
  <si>
    <t>1. melléklet a …./2023. (VIII…...) Kt. határozathoz</t>
  </si>
  <si>
    <t>2. melléklet a …./2023. (VIII…...) Kt. határozathoz</t>
  </si>
  <si>
    <t>3. melléklet a …./2023. (VIII…..) Kt. határozathoz</t>
  </si>
  <si>
    <t>4. melléklet a …./2023. (VIII…..) Kt. határozathoz</t>
  </si>
  <si>
    <t>5. melléklet a …./2023. (VIII…..) Kt. határozathoz</t>
  </si>
  <si>
    <t>6. melléklet a …./2023. (VIII....) Kt. határozathoz</t>
  </si>
  <si>
    <t>7. melléklet a …./2023. (VIII…..) Kt. határozathoz</t>
  </si>
  <si>
    <t>8. melléklet a …./2023. (VIII…...) Kt. határozathoz</t>
  </si>
  <si>
    <t>9. melléklet a ....../2023. (VIII…..) Kt. határozathoz</t>
  </si>
  <si>
    <t>10. melléklet a ...../2023. (VIII…..) Kt. határozathoz</t>
  </si>
  <si>
    <t>11. melléklet a …./2023. (VIII…..) kt. határozathoz</t>
  </si>
  <si>
    <t>12. melléklet a …./2023. (VIII…..) Kt. határozathoz</t>
  </si>
  <si>
    <t>Teljesítés %-ban</t>
  </si>
  <si>
    <t>2023. I. féléves teljesítés</t>
  </si>
  <si>
    <t>2023. évi eredeti előirányzat</t>
  </si>
  <si>
    <t>2023. évi módosított előirányzat</t>
  </si>
  <si>
    <t>2023.évi eredeti előirányzat</t>
  </si>
  <si>
    <t>2023.évi módosított előirányzat</t>
  </si>
  <si>
    <t>Működési célú támogatás</t>
  </si>
  <si>
    <t>Felhalmozási célú támogatás</t>
  </si>
  <si>
    <t>Eredeti előirányzat</t>
  </si>
  <si>
    <t>Módosított előirányzat</t>
  </si>
  <si>
    <t>2023.évi I. féléves teljesítés</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</si>
  <si>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</si>
  <si>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</si>
  <si>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</si>
  <si>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</si>
  <si>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</si>
  <si>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</si>
  <si>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</si>
  <si>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</si>
  <si>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</si>
  <si>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</si>
  <si>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</si>
  <si>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</si>
  <si>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</si>
  <si>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</si>
  <si>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</si>
  <si>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</si>
  <si>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</si>
  <si>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</si>
  <si>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</si>
  <si>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</si>
  <si>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</si>
  <si>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</si>
  <si>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</si>
  <si>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</si>
  <si>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</si>
  <si>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</si>
  <si>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</si>
  <si>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</si>
  <si>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</si>
  <si>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</si>
  <si>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</si>
  <si>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</si>
  <si>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</si>
  <si>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</si>
  <si>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</si>
  <si>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</si>
  <si>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</si>
  <si>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</si>
  <si>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</si>
  <si>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</si>
  <si>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</si>
  <si>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</si>
  <si>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</si>
  <si>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</si>
  <si>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</si>
  <si>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</si>
  <si>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</si>
  <si>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</si>
  <si>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</si>
  <si>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</si>
  <si>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</si>
  <si>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</si>
  <si>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</si>
  <si>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</si>
  <si>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</si>
  <si>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</si>
  <si>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</si>
  <si>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</si>
  <si>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</si>
  <si>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</si>
  <si>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</si>
  <si>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</si>
  <si>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</si>
  <si>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</si>
  <si>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</si>
  <si>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</si>
  <si>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</si>
  <si>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</si>
  <si>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</si>
  <si>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</si>
  <si>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</si>
  <si>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</si>
  <si>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</si>
  <si>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</si>
  <si>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</si>
  <si>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</si>
  <si>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</si>
  <si>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</si>
  <si>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</si>
  <si>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</si>
  <si>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</si>
  <si>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</si>
  <si>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</si>
  <si>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</si>
  <si>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</si>
  <si>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</si>
  <si>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</si>
  <si>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</si>
  <si>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</si>
  <si>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</si>
  <si>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</si>
  <si>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</si>
  <si>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</si>
  <si>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</si>
  <si>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</si>
  <si>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</si>
  <si>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</si>
  <si>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</si>
  <si>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</si>
  <si>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</si>
  <si>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</si>
  <si>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</si>
  <si>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</si>
  <si>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</si>
  <si>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</si>
  <si>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</si>
  <si>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</si>
  <si>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</si>
  <si>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</si>
  <si>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</si>
  <si>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</si>
  <si>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</si>
  <si>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</si>
  <si>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</si>
  <si>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</si>
  <si>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</si>
  <si>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</si>
  <si>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</si>
  <si>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</si>
  <si>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</si>
  <si>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</si>
  <si>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</si>
  <si>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</si>
  <si>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</si>
  <si>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</si>
  <si>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</si>
  <si>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</si>
  <si>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</si>
  <si>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</si>
  <si>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</si>
  <si>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</si>
  <si>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</si>
  <si>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</si>
  <si>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</si>
  <si>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</si>
  <si>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</si>
  <si>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</si>
  <si>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</si>
  <si>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</si>
  <si>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</si>
  <si>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</si>
  <si>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</si>
  <si>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</si>
  <si>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</si>
  <si>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</si>
  <si>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</si>
  <si>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</si>
  <si>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</si>
  <si>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</si>
  <si>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</si>
  <si>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</si>
  <si>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</si>
  <si>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</si>
  <si>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</si>
  <si>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</si>
  <si>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</si>
  <si>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</si>
  <si>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</si>
  <si>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</si>
  <si>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</si>
  <si>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</si>
  <si>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</si>
  <si>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</si>
  <si>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</si>
  <si>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</si>
  <si>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</si>
  <si>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</si>
  <si>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</si>
  <si>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</si>
  <si>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</si>
  <si>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</si>
  <si>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</si>
  <si>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</si>
  <si>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</si>
  <si>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</si>
  <si>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</si>
  <si>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</si>
  <si>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</si>
  <si>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</si>
  <si>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</si>
  <si>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</si>
  <si>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</si>
  <si>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</si>
  <si>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</si>
  <si>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</si>
  <si>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</si>
  <si>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</si>
  <si>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</si>
  <si>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</si>
  <si>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</si>
  <si>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</si>
  <si>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</si>
  <si>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</si>
  <si>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</si>
  <si>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</si>
  <si>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</si>
  <si>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</si>
  <si>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</si>
  <si>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</si>
  <si>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</si>
  <si>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</si>
  <si>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</si>
  <si>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</si>
  <si>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</si>
  <si>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</si>
  <si>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</si>
  <si>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</si>
  <si>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</si>
  <si>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</si>
  <si>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</si>
  <si>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</si>
  <si>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</si>
  <si>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</si>
  <si>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</si>
  <si>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</si>
  <si>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</si>
  <si>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</si>
  <si>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</si>
  <si>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</si>
  <si>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</si>
  <si>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</si>
  <si>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</si>
  <si>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</si>
  <si>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</si>
  <si>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</si>
  <si>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</si>
  <si>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</si>
  <si>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</si>
  <si>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</si>
  <si>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</si>
  <si>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</si>
  <si>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</si>
  <si>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</si>
  <si>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</si>
  <si>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</si>
  <si>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</si>
  <si>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</si>
  <si>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</si>
  <si>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</si>
  <si>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</si>
  <si>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</si>
  <si>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</si>
  <si>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</si>
  <si>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</si>
  <si>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</si>
  <si>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</si>
  <si>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</si>
  <si>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</si>
  <si>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</si>
  <si>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</si>
  <si>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</si>
  <si>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</si>
  <si>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</si>
  <si>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</si>
  <si>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</si>
  <si>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</si>
  <si>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</si>
  <si>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</si>
  <si>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</si>
  <si>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</si>
  <si>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</si>
  <si>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</si>
  <si>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</si>
  <si>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</si>
  <si>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</si>
  <si>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</si>
  <si>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</si>
  <si>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</si>
  <si>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</si>
  <si>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</si>
  <si>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</si>
  <si>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</si>
  <si>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</si>
  <si>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</si>
  <si>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</si>
  <si>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</si>
  <si>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</si>
  <si>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</si>
  <si>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</si>
  <si>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</si>
  <si>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</si>
  <si>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</si>
  <si>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</si>
  <si>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</si>
  <si>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</si>
  <si>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</si>
  <si>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</si>
  <si>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</si>
  <si>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</si>
  <si>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</si>
  <si>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</si>
  <si>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</si>
  <si>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</si>
  <si>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</si>
  <si>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</si>
  <si>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</si>
  <si>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</si>
  <si>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</si>
  <si>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</si>
  <si>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</si>
  <si>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</si>
  <si>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</si>
  <si>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</si>
  <si>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</si>
  <si>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</si>
  <si>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</si>
  <si>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</si>
  <si>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</si>
  <si>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</si>
  <si>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</si>
  <si>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</si>
  <si>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</si>
  <si>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</si>
  <si>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</si>
  <si>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</si>
  <si>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</si>
  <si>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</si>
  <si>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</si>
  <si>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</si>
  <si>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</si>
  <si>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</si>
  <si>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</si>
  <si>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</si>
  <si>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</si>
  <si>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</si>
  <si>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</si>
  <si>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</si>
  <si>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</si>
  <si>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</si>
  <si>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</si>
  <si>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</si>
  <si>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</si>
  <si>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</si>
  <si>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</si>
  <si>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</si>
  <si>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</si>
  <si>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</si>
  <si>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</si>
  <si>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</si>
  <si>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</si>
  <si>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</si>
  <si>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</si>
  <si>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</si>
  <si>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</si>
  <si>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</si>
  <si>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</si>
  <si>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</si>
  <si>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</si>
  <si>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</si>
  <si>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</si>
  <si>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</si>
  <si>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</si>
  <si>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</si>
  <si>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</si>
  <si>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</si>
  <si>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</si>
  <si>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</si>
  <si>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</si>
  <si>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</si>
  <si>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</si>
  <si>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</si>
  <si>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</si>
  <si>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</si>
  <si>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</si>
  <si>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</si>
  <si>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</si>
  <si>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</si>
  <si>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</si>
  <si>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</si>
  <si>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</si>
  <si>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</si>
  <si>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</si>
  <si>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M</t>
  </si>
  <si>
    <t>N</t>
  </si>
  <si>
    <t>O</t>
  </si>
  <si>
    <t>P</t>
  </si>
  <si>
    <t>Q</t>
  </si>
  <si>
    <t>R</t>
  </si>
  <si>
    <t>S</t>
  </si>
  <si>
    <t>T</t>
  </si>
  <si>
    <t>U</t>
  </si>
  <si>
    <t>V</t>
  </si>
  <si>
    <t>X</t>
  </si>
  <si>
    <t>Y</t>
  </si>
  <si>
    <t>Z</t>
  </si>
  <si>
    <t>AA</t>
  </si>
  <si>
    <t>AB</t>
  </si>
  <si>
    <t>AC</t>
  </si>
  <si>
    <t>AD</t>
  </si>
  <si>
    <t>AE</t>
  </si>
  <si>
    <t>AF</t>
  </si>
  <si>
    <t>AG</t>
  </si>
  <si>
    <t>Telki Községi Önkormányzat 2023. évi eredeti előirányzat</t>
  </si>
  <si>
    <t>Telki Község Önkormányzat 2023. évi módosított előirányzat</t>
  </si>
  <si>
    <t>Telki Község Önkormányzat 2023. évi I. féléves teljesítés</t>
  </si>
  <si>
    <t>Telki Község Önkormányzat Teljesítés %-ban</t>
  </si>
  <si>
    <t>Telki Polgármesteri Hivatal 2023. évi eredeti előirányzat</t>
  </si>
  <si>
    <t>Telki Polgármesteri Hivatal 2023. évi módosított előirányzat</t>
  </si>
  <si>
    <t>Telki Polgármesteri Hivatal 2023. évi I. féléves teljesítés</t>
  </si>
  <si>
    <t>Telki Polgármesteri Hivatal Teljesítés %-ban</t>
  </si>
  <si>
    <t>Intézmények 2023. évi eredeti előirányzat</t>
  </si>
  <si>
    <t>Intézmények 2023. évi módosított előirányzat</t>
  </si>
  <si>
    <t>Intézmények 2023. évi I. féléves teljesítés</t>
  </si>
  <si>
    <t>Intézmények Teljesítés %-ban</t>
  </si>
  <si>
    <t>Önkormányzat 2023. évi eredeti előirányzat összesen</t>
  </si>
  <si>
    <t>Önkormányzat 2023. évi módosított előirányzat összesen</t>
  </si>
  <si>
    <t>Önkormányzat 2023. évi I. féléves teljesítés összesen</t>
  </si>
  <si>
    <t>Önkormányzat összesen Teljesítés %-ban</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</si>
</sst>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_-* #,##0\ _F_t_-;\-* #,##0\ _F_t_-;_-* &quot;-&quot;??\ _F_t_-;_-@_-"/>
    <numFmt numFmtId="167" formatCode="#,###"/>
    <numFmt numFmtId="168" formatCode="#,##0_ ;\-#,##0\ "/>
    <numFmt numFmtId="169" formatCode="mmm/\ d\."/>
    <numFmt numFmtId="170" formatCode="&quot;Igen&quot;;&quot;Igen&quot;;&quot;Nem&quot;"/>
    <numFmt numFmtId="171" formatCode="&quot;Igaz&quot;;&quot;Igaz&quot;;&quot;Hamis&quot;"/>
    <numFmt numFmtId="172" formatCode="&quot;Be&quot;;&quot;Be&quot;;&quot;Ki&quot;"/>
    <numFmt numFmtId="173" formatCode="[$¥€-2]\ #\ ##,000_);[Red]\([$€-2]\ #\ ##,000\)"/>
    <numFmt numFmtId="174" formatCode="#,##0\ &quot;Ft&quot;"/>
  </numFmts>
  <fonts count="77">
    <font>
      <sz val="11"/>
      <color theme="1"/>
      <name val="Calibri"/>
      <family val="2"/>
    </font>
    <font>
      <sz val="11"/>
      <color indexed="8"/>
      <name val="Calibri"/>
      <family val="2"/>
    </font>
    <font>
      <sz val="10"/>
      <name val="Arial"/>
      <family val="2"/>
    </font>
    <font>
      <sz val="10"/>
      <name val="Arial CE"/>
      <family val="0"/>
    </font>
    <font>
      <u val="single"/>
      <sz val="12"/>
      <color indexed="12"/>
      <name val="Times New Roman CE"/>
      <family val="0"/>
    </font>
    <font>
      <u val="single"/>
      <sz val="12"/>
      <color indexed="36"/>
      <name val="Times New Roman CE"/>
      <family val="0"/>
    </font>
    <font>
      <sz val="10"/>
      <name val="Times New Roman CE"/>
      <family val="0"/>
    </font>
    <font>
      <sz val="10"/>
      <name val="MS Sans Serif"/>
      <family val="2"/>
    </font>
    <font>
      <sz val="12"/>
      <name val="Arial"/>
      <family val="2"/>
    </font>
    <font>
      <b/>
      <sz val="10"/>
      <name val="Arial"/>
      <family val="2"/>
    </font>
    <font>
      <b/>
      <sz val="12"/>
      <name val="Arial"/>
      <family val="2"/>
    </font>
    <font>
      <b/>
      <sz val="11"/>
      <name val="Arial"/>
      <family val="2"/>
    </font>
    <font>
      <i/>
      <sz val="10"/>
      <name val="Arial"/>
      <family val="2"/>
    </font>
    <font>
      <sz val="11"/>
      <name val="Arial"/>
      <family val="2"/>
    </font>
    <font>
      <b/>
      <sz val="14"/>
      <name val="Arial"/>
      <family val="2"/>
    </font>
    <font>
      <i/>
      <sz val="11"/>
      <name val="Arial"/>
      <family val="2"/>
    </font>
    <font>
      <b/>
      <i/>
      <sz val="11"/>
      <name val="Arial"/>
      <family val="2"/>
    </font>
    <font>
      <b/>
      <i/>
      <sz val="12"/>
      <name val="Arial"/>
      <family val="2"/>
    </font>
    <font>
      <sz val="6"/>
      <name val="Arial"/>
      <family val="2"/>
    </font>
    <font>
      <sz val="8"/>
      <name val="Arial"/>
      <family val="2"/>
    </font>
    <font>
      <b/>
      <sz val="8"/>
      <name val="Arial"/>
      <family val="2"/>
    </font>
    <font>
      <b/>
      <sz val="8.5"/>
      <name val="Arial"/>
      <family val="2"/>
    </font>
    <font>
      <sz val="9"/>
      <name val="Arial"/>
      <family val="2"/>
    </font>
    <font>
      <b/>
      <sz val="9"/>
      <name val="Arial"/>
      <family val="2"/>
    </font>
    <font>
      <sz val="12"/>
      <name val="Times New Roman CE"/>
      <family val="0"/>
    </font>
    <font>
      <sz val="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b/>
      <i/>
      <sz val="11"/>
      <color indexed="8"/>
      <name val="Arial"/>
      <family val="2"/>
    </font>
    <font>
      <b/>
      <sz val="10"/>
      <color indexed="8"/>
      <name val="Arial"/>
      <family val="2"/>
    </font>
    <font>
      <sz val="11"/>
      <color indexed="8"/>
      <name val="Arial"/>
      <family val="2"/>
    </font>
    <font>
      <b/>
      <sz val="11"/>
      <color indexed="8"/>
      <name val="Arial"/>
      <family val="2"/>
    </font>
    <font>
      <sz val="12"/>
      <color indexed="8"/>
      <name val="Arial"/>
      <family val="2"/>
    </font>
    <font>
      <b/>
      <sz val="12"/>
      <color indexed="8"/>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sz val="11"/>
      <color rgb="FF9C5700"/>
      <name val="Calibri"/>
      <family val="2"/>
    </font>
    <font>
      <b/>
      <sz val="11"/>
      <color rgb="FFFA7D00"/>
      <name val="Calibri"/>
      <family val="2"/>
    </font>
    <font>
      <sz val="10"/>
      <color theme="1"/>
      <name val="Arial"/>
      <family val="2"/>
    </font>
    <font>
      <b/>
      <i/>
      <sz val="11"/>
      <color theme="1"/>
      <name val="Arial"/>
      <family val="2"/>
    </font>
    <font>
      <b/>
      <sz val="10"/>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7000396251678"/>
        <bgColor indexed="64"/>
      </patternFill>
    </fill>
    <fill>
      <patternFill patternType="darkHorizontal"/>
    </fill>
    <fill>
      <patternFill patternType="solid">
        <fgColor theme="3" tint="0.5999900102615356"/>
        <bgColor indexed="64"/>
      </patternFill>
    </fill>
    <fill>
      <patternFill patternType="solid">
        <fgColor indexed="6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medium"/>
      <top style="medium"/>
      <bottom/>
    </border>
    <border>
      <left style="medium"/>
      <right style="medium"/>
      <top/>
      <bottom/>
    </border>
    <border>
      <left style="medium"/>
      <right style="medium"/>
      <top/>
      <bottom style="medium"/>
    </border>
    <border>
      <left style="medium"/>
      <right style="medium"/>
      <top/>
      <bottom style="thin"/>
    </border>
    <border>
      <left/>
      <right/>
      <top/>
      <bottom style="thin"/>
    </border>
    <border>
      <left style="medium"/>
      <right style="medium"/>
      <top style="thin"/>
      <bottom style="thin"/>
    </border>
    <border>
      <left/>
      <right style="thin"/>
      <top style="thin"/>
      <bottom style="thin"/>
    </border>
    <border>
      <left style="thin"/>
      <right/>
      <top style="thin"/>
      <bottom style="thin"/>
    </border>
    <border>
      <left style="thin"/>
      <right/>
      <top style="thin"/>
      <bottom/>
    </border>
    <border>
      <left/>
      <right style="thin"/>
      <top style="thin"/>
      <bottom style="medium"/>
    </border>
    <border>
      <left style="thin"/>
      <right/>
      <top style="thin"/>
      <bottom style="medium"/>
    </border>
    <border>
      <left/>
      <right style="thin"/>
      <top style="medium"/>
      <bottom style="medium"/>
    </border>
    <border>
      <left style="medium"/>
      <right style="medium"/>
      <top style="thin"/>
      <bottom style="medium"/>
    </border>
    <border>
      <left style="medium"/>
      <right/>
      <top/>
      <bottom/>
    </border>
    <border>
      <left style="medium"/>
      <right style="medium"/>
      <top style="medium"/>
      <bottom style="medium"/>
    </border>
    <border>
      <left/>
      <right/>
      <top style="thin"/>
      <bottom/>
    </border>
    <border>
      <left style="medium"/>
      <right style="medium"/>
      <top style="thin"/>
      <bottom/>
    </border>
    <border>
      <left/>
      <right style="medium"/>
      <top style="thin"/>
      <bottom style="thin"/>
    </border>
    <border>
      <left/>
      <right/>
      <top style="medium"/>
      <bottom style="medium"/>
    </border>
    <border>
      <left/>
      <right style="medium"/>
      <top style="thin"/>
      <bottom/>
    </border>
    <border>
      <left style="medium"/>
      <right/>
      <top style="medium"/>
      <bottom style="medium"/>
    </border>
    <border>
      <left/>
      <right style="medium"/>
      <top/>
      <bottom style="thin"/>
    </border>
    <border>
      <left/>
      <right/>
      <top style="medium"/>
      <bottom style="thin"/>
    </border>
    <border>
      <left/>
      <right style="medium"/>
      <top style="medium"/>
      <bottom style="thin"/>
    </border>
    <border>
      <left style="medium"/>
      <right style="medium"/>
      <top style="medium"/>
      <bottom style="thin"/>
    </border>
    <border>
      <left/>
      <right style="medium"/>
      <top style="medium"/>
      <bottom style="medium"/>
    </border>
    <border>
      <left style="medium"/>
      <right style="thin"/>
      <top style="medium"/>
      <bottom style="thin"/>
    </border>
    <border>
      <left style="thin"/>
      <right style="thin"/>
      <top style="medium"/>
      <bottom/>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medium"/>
      <right style="thin"/>
      <top style="medium"/>
      <botto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style="thin"/>
    </border>
    <border>
      <left style="thin"/>
      <right style="medium"/>
      <top/>
      <bottom style="thin"/>
    </border>
    <border>
      <left style="thin"/>
      <right style="medium"/>
      <top style="thin"/>
      <bottom style="thin"/>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thin"/>
      <right/>
      <top style="medium"/>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style="thin"/>
      <right/>
      <top/>
      <bottom/>
    </border>
    <border>
      <left/>
      <right style="thin"/>
      <top/>
      <bottom/>
    </border>
    <border>
      <left style="thin"/>
      <right style="thin"/>
      <top/>
      <bottom/>
    </border>
    <border>
      <left style="thin"/>
      <right/>
      <top style="medium"/>
      <bottom style="thin"/>
    </border>
    <border>
      <left>
        <color indexed="63"/>
      </left>
      <right style="medium"/>
      <top style="thin"/>
      <bottom style="medium"/>
    </border>
    <border>
      <left style="thin"/>
      <right style="thin"/>
      <top>
        <color indexed="63"/>
      </top>
      <bottom style="medium"/>
    </border>
    <border>
      <left style="medium"/>
      <right/>
      <top style="medium"/>
      <bottom/>
    </border>
    <border>
      <left/>
      <right/>
      <top style="medium"/>
      <bottom/>
    </border>
    <border>
      <left/>
      <right style="medium"/>
      <top style="medium"/>
      <bottom/>
    </border>
    <border>
      <left style="thin"/>
      <right/>
      <top/>
      <bottom style="thin"/>
    </border>
    <border>
      <left style="medium"/>
      <right/>
      <top style="thin"/>
      <bottom/>
    </border>
    <border>
      <left style="medium"/>
      <right style="thin"/>
      <top>
        <color indexed="63"/>
      </top>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0" fontId="3"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0" fillId="22" borderId="7" applyNumberFormat="0" applyFont="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1" fillId="29" borderId="0" applyNumberFormat="0" applyBorder="0" applyAlignment="0" applyProtection="0"/>
    <xf numFmtId="0" fontId="62" fillId="30" borderId="8"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3" fillId="0" borderId="0">
      <alignment/>
      <protection/>
    </xf>
    <xf numFmtId="0" fontId="7" fillId="0" borderId="0">
      <alignment/>
      <protection/>
    </xf>
    <xf numFmtId="0" fontId="24" fillId="0" borderId="0">
      <alignment/>
      <protection/>
    </xf>
    <xf numFmtId="0" fontId="6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6" fillId="31" borderId="0" applyNumberFormat="0" applyBorder="0" applyAlignment="0" applyProtection="0"/>
    <xf numFmtId="0" fontId="67" fillId="32" borderId="0" applyNumberFormat="0" applyBorder="0" applyAlignment="0" applyProtection="0"/>
    <xf numFmtId="0" fontId="68" fillId="32" borderId="0" applyNumberFormat="0" applyBorder="0" applyAlignment="0" applyProtection="0"/>
    <xf numFmtId="0" fontId="69" fillId="30" borderId="1" applyNumberFormat="0" applyAlignment="0" applyProtection="0"/>
    <xf numFmtId="9" fontId="0" fillId="0" borderId="0" applyFont="0" applyFill="0" applyBorder="0" applyAlignment="0" applyProtection="0"/>
  </cellStyleXfs>
  <cellXfs count="513">
    <xf numFmtId="0" fontId="0" fillId="0" borderId="0" xfId="0" applyFont="1" applyAlignment="1">
      <alignment/>
    </xf>
    <xf numFmtId="0" fontId="2" fillId="0" borderId="0" xfId="73">
      <alignment/>
      <protection/>
    </xf>
    <xf numFmtId="0" fontId="8" fillId="0" borderId="10" xfId="73" applyFont="1" applyBorder="1" applyAlignment="1">
      <alignment horizontal="justify" vertical="center" wrapText="1"/>
      <protection/>
    </xf>
    <xf numFmtId="0" fontId="2" fillId="0" borderId="0" xfId="69" applyAlignment="1">
      <alignment horizontal="right"/>
      <protection/>
    </xf>
    <xf numFmtId="0" fontId="2" fillId="0" borderId="0" xfId="69">
      <alignment/>
      <protection/>
    </xf>
    <xf numFmtId="0" fontId="2" fillId="0" borderId="0" xfId="69" applyFont="1" applyAlignment="1">
      <alignment horizontal="right" vertical="center"/>
      <protection/>
    </xf>
    <xf numFmtId="0" fontId="2" fillId="0" borderId="0" xfId="69" applyAlignment="1">
      <alignment vertical="center"/>
      <protection/>
    </xf>
    <xf numFmtId="0" fontId="2" fillId="0" borderId="11" xfId="69" applyFont="1" applyBorder="1" applyAlignment="1">
      <alignment vertical="center"/>
      <protection/>
    </xf>
    <xf numFmtId="0" fontId="2" fillId="0" borderId="12" xfId="69" applyFont="1" applyBorder="1" applyAlignment="1">
      <alignment vertical="center"/>
      <protection/>
    </xf>
    <xf numFmtId="0" fontId="2" fillId="0" borderId="13" xfId="69" applyFont="1" applyBorder="1" applyAlignment="1">
      <alignment vertical="center"/>
      <protection/>
    </xf>
    <xf numFmtId="0" fontId="2" fillId="0" borderId="14" xfId="69" applyFont="1" applyBorder="1" applyAlignment="1">
      <alignment horizontal="right" vertical="center"/>
      <protection/>
    </xf>
    <xf numFmtId="0" fontId="9" fillId="0" borderId="15" xfId="69" applyFont="1" applyBorder="1" applyAlignment="1">
      <alignment horizontal="left" vertical="center"/>
      <protection/>
    </xf>
    <xf numFmtId="0" fontId="9" fillId="0" borderId="0" xfId="69" applyFont="1" applyAlignment="1">
      <alignment vertical="center"/>
      <protection/>
    </xf>
    <xf numFmtId="0" fontId="2" fillId="0" borderId="16" xfId="69" applyFont="1" applyBorder="1" applyAlignment="1">
      <alignment horizontal="right" vertical="center"/>
      <protection/>
    </xf>
    <xf numFmtId="0" fontId="2" fillId="0" borderId="17" xfId="69" applyFont="1" applyBorder="1" applyAlignment="1" quotePrefix="1">
      <alignment horizontal="center" vertical="center"/>
      <protection/>
    </xf>
    <xf numFmtId="0" fontId="2" fillId="0" borderId="18" xfId="69" applyFont="1" applyBorder="1" applyAlignment="1">
      <alignment vertical="center"/>
      <protection/>
    </xf>
    <xf numFmtId="0" fontId="12" fillId="0" borderId="0" xfId="69" applyFont="1" applyAlignment="1">
      <alignment vertical="center"/>
      <protection/>
    </xf>
    <xf numFmtId="0" fontId="2" fillId="0" borderId="19" xfId="69" applyFont="1" applyBorder="1" applyAlignment="1">
      <alignment vertical="center" wrapText="1"/>
      <protection/>
    </xf>
    <xf numFmtId="0" fontId="13" fillId="33" borderId="20" xfId="69" applyFont="1" applyFill="1" applyBorder="1" applyAlignment="1">
      <alignment vertical="center"/>
      <protection/>
    </xf>
    <xf numFmtId="0" fontId="11" fillId="33" borderId="21" xfId="69" applyFont="1" applyFill="1" applyBorder="1" applyAlignment="1">
      <alignment vertical="center"/>
      <protection/>
    </xf>
    <xf numFmtId="0" fontId="2" fillId="0" borderId="0" xfId="69" applyBorder="1" applyAlignment="1">
      <alignment vertical="center"/>
      <protection/>
    </xf>
    <xf numFmtId="0" fontId="13" fillId="33" borderId="22" xfId="69" applyFont="1" applyFill="1" applyBorder="1" applyAlignment="1">
      <alignment vertical="center"/>
      <protection/>
    </xf>
    <xf numFmtId="0" fontId="2" fillId="0" borderId="23" xfId="69" applyFont="1" applyBorder="1" applyAlignment="1">
      <alignment horizontal="right" vertical="center"/>
      <protection/>
    </xf>
    <xf numFmtId="0" fontId="11" fillId="33" borderId="22" xfId="69" applyFont="1" applyFill="1" applyBorder="1" applyAlignment="1">
      <alignment vertical="center"/>
      <protection/>
    </xf>
    <xf numFmtId="0" fontId="12" fillId="0" borderId="0" xfId="75" applyFont="1" applyBorder="1" applyAlignment="1" quotePrefix="1">
      <alignment vertical="center"/>
      <protection/>
    </xf>
    <xf numFmtId="3" fontId="12" fillId="0" borderId="0" xfId="69" applyNumberFormat="1" applyFont="1" applyAlignment="1">
      <alignment vertical="center"/>
      <protection/>
    </xf>
    <xf numFmtId="3" fontId="2" fillId="0" borderId="0" xfId="69" applyNumberFormat="1" applyAlignment="1">
      <alignment vertical="center"/>
      <protection/>
    </xf>
    <xf numFmtId="0" fontId="13" fillId="0" borderId="24" xfId="0" applyFont="1" applyBorder="1" applyAlignment="1">
      <alignment vertical="center"/>
    </xf>
    <xf numFmtId="0" fontId="11" fillId="0" borderId="0" xfId="0" applyFont="1" applyBorder="1" applyAlignment="1">
      <alignment horizontal="center" vertical="center"/>
    </xf>
    <xf numFmtId="0" fontId="13" fillId="0" borderId="15" xfId="0" applyFont="1" applyBorder="1" applyAlignment="1">
      <alignment vertical="center"/>
    </xf>
    <xf numFmtId="0" fontId="13" fillId="0" borderId="0" xfId="0" applyFont="1" applyAlignment="1">
      <alignment vertical="center"/>
    </xf>
    <xf numFmtId="3" fontId="9" fillId="0" borderId="25" xfId="0" applyNumberFormat="1" applyFont="1" applyFill="1" applyBorder="1" applyAlignment="1">
      <alignment horizontal="center" vertical="center" wrapText="1"/>
    </xf>
    <xf numFmtId="0" fontId="70" fillId="0" borderId="0" xfId="0" applyFont="1" applyAlignment="1">
      <alignment horizontal="right"/>
    </xf>
    <xf numFmtId="0" fontId="71" fillId="0" borderId="10" xfId="0" applyFont="1" applyBorder="1" applyAlignment="1">
      <alignment/>
    </xf>
    <xf numFmtId="0" fontId="72" fillId="0" borderId="0" xfId="0" applyFont="1" applyAlignment="1">
      <alignment/>
    </xf>
    <xf numFmtId="0" fontId="72" fillId="0" borderId="25" xfId="0" applyFont="1" applyBorder="1" applyAlignment="1">
      <alignment horizontal="center"/>
    </xf>
    <xf numFmtId="0" fontId="72" fillId="0" borderId="0" xfId="0" applyFont="1" applyAlignment="1">
      <alignment horizontal="right"/>
    </xf>
    <xf numFmtId="0" fontId="2" fillId="0" borderId="0" xfId="69" applyAlignment="1">
      <alignment horizontal="right" vertical="center"/>
      <protection/>
    </xf>
    <xf numFmtId="0" fontId="2" fillId="0" borderId="0" xfId="69" applyFont="1" applyAlignment="1">
      <alignment horizontal="right"/>
      <protection/>
    </xf>
    <xf numFmtId="0" fontId="10" fillId="0" borderId="0" xfId="69" applyFont="1" applyAlignment="1">
      <alignment horizontal="center" vertical="center"/>
      <protection/>
    </xf>
    <xf numFmtId="0" fontId="2" fillId="0" borderId="0" xfId="69" applyFont="1" applyBorder="1" applyAlignment="1">
      <alignment horizontal="right" vertical="center"/>
      <protection/>
    </xf>
    <xf numFmtId="0" fontId="2" fillId="0" borderId="25" xfId="69" applyFont="1" applyBorder="1" applyAlignment="1">
      <alignment horizontal="right" vertical="center"/>
      <protection/>
    </xf>
    <xf numFmtId="0" fontId="73" fillId="0" borderId="25" xfId="0" applyFont="1" applyBorder="1" applyAlignment="1">
      <alignment/>
    </xf>
    <xf numFmtId="3" fontId="74" fillId="12" borderId="25" xfId="0" applyNumberFormat="1" applyFont="1" applyFill="1" applyBorder="1" applyAlignment="1">
      <alignment vertical="center"/>
    </xf>
    <xf numFmtId="3" fontId="73" fillId="0" borderId="25" xfId="0" applyNumberFormat="1" applyFont="1" applyBorder="1" applyAlignment="1">
      <alignment/>
    </xf>
    <xf numFmtId="0" fontId="15" fillId="0" borderId="24" xfId="0" applyFont="1" applyBorder="1" applyAlignment="1">
      <alignment vertical="center"/>
    </xf>
    <xf numFmtId="0" fontId="16" fillId="0" borderId="0" xfId="0" applyFont="1" applyBorder="1" applyAlignment="1">
      <alignment horizontal="center" vertical="center"/>
    </xf>
    <xf numFmtId="0" fontId="15" fillId="0" borderId="0" xfId="0" applyFont="1" applyAlignment="1">
      <alignment vertical="center"/>
    </xf>
    <xf numFmtId="0" fontId="16" fillId="0" borderId="10" xfId="0" applyFont="1" applyBorder="1" applyAlignment="1">
      <alignment vertical="center"/>
    </xf>
    <xf numFmtId="0" fontId="15" fillId="0" borderId="10" xfId="0" applyFont="1" applyBorder="1" applyAlignment="1">
      <alignment vertical="center"/>
    </xf>
    <xf numFmtId="0" fontId="71" fillId="0" borderId="26" xfId="0" applyFont="1" applyBorder="1" applyAlignment="1">
      <alignment/>
    </xf>
    <xf numFmtId="3" fontId="16" fillId="0" borderId="16" xfId="0" applyNumberFormat="1" applyFont="1" applyBorder="1" applyAlignment="1">
      <alignment/>
    </xf>
    <xf numFmtId="3" fontId="16" fillId="0" borderId="27" xfId="0" applyNumberFormat="1" applyFont="1" applyBorder="1" applyAlignment="1">
      <alignment/>
    </xf>
    <xf numFmtId="0" fontId="2" fillId="0" borderId="0" xfId="73" applyBorder="1">
      <alignment/>
      <protection/>
    </xf>
    <xf numFmtId="0" fontId="16" fillId="0" borderId="26" xfId="0" applyFont="1" applyBorder="1" applyAlignment="1">
      <alignment horizontal="center" vertical="center"/>
    </xf>
    <xf numFmtId="0" fontId="16" fillId="0" borderId="15" xfId="0" applyFont="1" applyBorder="1" applyAlignment="1">
      <alignment vertical="center"/>
    </xf>
    <xf numFmtId="0" fontId="16" fillId="0" borderId="24"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0" borderId="15" xfId="0" applyFont="1" applyBorder="1" applyAlignment="1" quotePrefix="1">
      <alignment vertical="center"/>
    </xf>
    <xf numFmtId="0" fontId="15" fillId="0" borderId="0" xfId="0" applyFont="1" applyBorder="1" applyAlignment="1">
      <alignment vertical="center"/>
    </xf>
    <xf numFmtId="0" fontId="15" fillId="0" borderId="10" xfId="0" applyFont="1" applyBorder="1" applyAlignment="1" quotePrefix="1">
      <alignment horizontal="center" vertical="center"/>
    </xf>
    <xf numFmtId="0" fontId="16" fillId="0" borderId="28" xfId="0" applyFont="1" applyBorder="1" applyAlignment="1">
      <alignment vertical="center"/>
    </xf>
    <xf numFmtId="0" fontId="11" fillId="0" borderId="29" xfId="0" applyFont="1" applyBorder="1" applyAlignment="1">
      <alignment vertical="center"/>
    </xf>
    <xf numFmtId="0" fontId="16" fillId="0" borderId="24" xfId="0" applyFont="1" applyBorder="1" applyAlignment="1">
      <alignment/>
    </xf>
    <xf numFmtId="0" fontId="16" fillId="0" borderId="0" xfId="0" applyFont="1" applyBorder="1" applyAlignment="1">
      <alignment/>
    </xf>
    <xf numFmtId="0" fontId="16" fillId="0" borderId="10" xfId="0" applyFont="1" applyBorder="1" applyAlignment="1">
      <alignment horizontal="center"/>
    </xf>
    <xf numFmtId="0" fontId="16" fillId="0" borderId="10" xfId="0" applyFont="1" applyBorder="1" applyAlignment="1">
      <alignment/>
    </xf>
    <xf numFmtId="0" fontId="16" fillId="0" borderId="28" xfId="0" applyFont="1" applyBorder="1" applyAlignment="1">
      <alignment/>
    </xf>
    <xf numFmtId="0" fontId="16" fillId="0" borderId="26" xfId="0" applyFont="1" applyBorder="1" applyAlignment="1">
      <alignment/>
    </xf>
    <xf numFmtId="0" fontId="16" fillId="0" borderId="30" xfId="0" applyFont="1" applyBorder="1" applyAlignment="1">
      <alignment/>
    </xf>
    <xf numFmtId="0" fontId="16" fillId="0" borderId="0" xfId="0" applyFont="1" applyBorder="1" applyAlignment="1">
      <alignment horizontal="center"/>
    </xf>
    <xf numFmtId="0" fontId="10" fillId="34" borderId="31" xfId="0" applyFont="1" applyFill="1" applyBorder="1" applyAlignment="1">
      <alignment horizontal="center" vertical="center"/>
    </xf>
    <xf numFmtId="0" fontId="10" fillId="34" borderId="29" xfId="0" applyFont="1" applyFill="1" applyBorder="1" applyAlignment="1">
      <alignment vertical="center"/>
    </xf>
    <xf numFmtId="0" fontId="8" fillId="34" borderId="29" xfId="0" applyFont="1" applyFill="1" applyBorder="1" applyAlignment="1">
      <alignment vertical="center"/>
    </xf>
    <xf numFmtId="3" fontId="10" fillId="34" borderId="25" xfId="0" applyNumberFormat="1" applyFont="1" applyFill="1" applyBorder="1" applyAlignment="1">
      <alignment vertical="center"/>
    </xf>
    <xf numFmtId="0" fontId="8" fillId="0" borderId="0" xfId="0" applyFont="1" applyAlignment="1">
      <alignment vertical="center"/>
    </xf>
    <xf numFmtId="0" fontId="8" fillId="0" borderId="24" xfId="0" applyFont="1" applyBorder="1" applyAlignment="1">
      <alignment vertical="center"/>
    </xf>
    <xf numFmtId="0" fontId="10" fillId="0" borderId="0" xfId="0" applyFont="1" applyBorder="1" applyAlignment="1">
      <alignment horizontal="center" vertical="center"/>
    </xf>
    <xf numFmtId="0" fontId="10" fillId="0" borderId="15" xfId="0" applyFont="1" applyBorder="1" applyAlignment="1">
      <alignment vertical="center"/>
    </xf>
    <xf numFmtId="0" fontId="8" fillId="0" borderId="15" xfId="0" applyFont="1" applyBorder="1" applyAlignment="1">
      <alignment vertical="center"/>
    </xf>
    <xf numFmtId="3" fontId="10" fillId="0" borderId="14" xfId="0" applyNumberFormat="1"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3" fontId="10" fillId="0" borderId="16" xfId="0" applyNumberFormat="1" applyFont="1" applyBorder="1" applyAlignment="1">
      <alignment vertical="center"/>
    </xf>
    <xf numFmtId="0" fontId="10" fillId="0" borderId="0" xfId="0" applyFont="1" applyBorder="1" applyAlignment="1">
      <alignment horizontal="right" vertical="center"/>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8" fillId="0" borderId="10" xfId="0" applyFont="1" applyBorder="1" applyAlignment="1" quotePrefix="1">
      <alignment horizontal="center" vertical="center"/>
    </xf>
    <xf numFmtId="3" fontId="10" fillId="33" borderId="25" xfId="0" applyNumberFormat="1" applyFont="1" applyFill="1" applyBorder="1" applyAlignment="1">
      <alignment vertical="center"/>
    </xf>
    <xf numFmtId="0" fontId="10" fillId="0" borderId="24" xfId="0" applyFont="1" applyBorder="1" applyAlignment="1">
      <alignment vertical="center"/>
    </xf>
    <xf numFmtId="0" fontId="10" fillId="0" borderId="0" xfId="0" applyFont="1" applyAlignment="1">
      <alignment vertical="center"/>
    </xf>
    <xf numFmtId="0" fontId="75" fillId="0" borderId="0" xfId="0" applyFont="1" applyAlignment="1">
      <alignment/>
    </xf>
    <xf numFmtId="0" fontId="10" fillId="34" borderId="31" xfId="0" applyFont="1" applyFill="1" applyBorder="1" applyAlignment="1">
      <alignment horizontal="center"/>
    </xf>
    <xf numFmtId="0" fontId="10" fillId="34" borderId="29" xfId="0" applyFont="1" applyFill="1" applyBorder="1" applyAlignment="1">
      <alignment/>
    </xf>
    <xf numFmtId="3" fontId="10" fillId="34" borderId="25" xfId="0" applyNumberFormat="1" applyFont="1" applyFill="1" applyBorder="1" applyAlignment="1">
      <alignment/>
    </xf>
    <xf numFmtId="0" fontId="76" fillId="0" borderId="0" xfId="0" applyFont="1" applyAlignment="1">
      <alignment/>
    </xf>
    <xf numFmtId="0" fontId="10" fillId="0" borderId="24" xfId="0" applyFont="1" applyBorder="1" applyAlignment="1">
      <alignment/>
    </xf>
    <xf numFmtId="0" fontId="10" fillId="0" borderId="0" xfId="0" applyFont="1" applyBorder="1" applyAlignment="1">
      <alignment horizontal="center"/>
    </xf>
    <xf numFmtId="0" fontId="10" fillId="0" borderId="15" xfId="0" applyFont="1" applyBorder="1" applyAlignment="1">
      <alignment/>
    </xf>
    <xf numFmtId="0" fontId="10" fillId="0" borderId="32" xfId="0" applyFont="1" applyBorder="1" applyAlignment="1">
      <alignment/>
    </xf>
    <xf numFmtId="3" fontId="10" fillId="0" borderId="14" xfId="0" applyNumberFormat="1" applyFont="1" applyBorder="1" applyAlignment="1">
      <alignment/>
    </xf>
    <xf numFmtId="0" fontId="10" fillId="0" borderId="10" xfId="0" applyFont="1" applyBorder="1" applyAlignment="1">
      <alignment/>
    </xf>
    <xf numFmtId="0" fontId="76" fillId="0" borderId="10" xfId="0" applyFont="1" applyBorder="1" applyAlignment="1">
      <alignment/>
    </xf>
    <xf numFmtId="0" fontId="10" fillId="0" borderId="28" xfId="0" applyFont="1" applyBorder="1" applyAlignment="1">
      <alignment/>
    </xf>
    <xf numFmtId="3" fontId="10" fillId="0" borderId="16" xfId="0" applyNumberFormat="1" applyFont="1" applyBorder="1" applyAlignment="1">
      <alignment/>
    </xf>
    <xf numFmtId="0" fontId="10" fillId="0" borderId="26" xfId="0" applyFont="1" applyBorder="1" applyAlignment="1">
      <alignment/>
    </xf>
    <xf numFmtId="0" fontId="76" fillId="0" borderId="26" xfId="0" applyFont="1" applyBorder="1" applyAlignment="1">
      <alignment/>
    </xf>
    <xf numFmtId="0" fontId="10" fillId="0" borderId="30" xfId="0" applyFont="1" applyBorder="1" applyAlignment="1">
      <alignment/>
    </xf>
    <xf numFmtId="0" fontId="76" fillId="34" borderId="29" xfId="0" applyFont="1" applyFill="1" applyBorder="1" applyAlignment="1">
      <alignment/>
    </xf>
    <xf numFmtId="0" fontId="10" fillId="33" borderId="29" xfId="0" applyFont="1" applyFill="1" applyBorder="1" applyAlignment="1">
      <alignment/>
    </xf>
    <xf numFmtId="0" fontId="8" fillId="33" borderId="29" xfId="0" applyFont="1" applyFill="1" applyBorder="1" applyAlignment="1">
      <alignment/>
    </xf>
    <xf numFmtId="16" fontId="10" fillId="0" borderId="0" xfId="0" applyNumberFormat="1" applyFont="1" applyBorder="1" applyAlignment="1">
      <alignment horizontal="center"/>
    </xf>
    <xf numFmtId="0" fontId="10" fillId="0" borderId="33" xfId="0" applyFont="1" applyBorder="1" applyAlignment="1">
      <alignment/>
    </xf>
    <xf numFmtId="0" fontId="10" fillId="0" borderId="34" xfId="0" applyFont="1" applyBorder="1" applyAlignment="1">
      <alignment/>
    </xf>
    <xf numFmtId="3" fontId="10" fillId="33" borderId="13" xfId="0" applyNumberFormat="1" applyFont="1" applyFill="1" applyBorder="1" applyAlignment="1">
      <alignment vertical="center"/>
    </xf>
    <xf numFmtId="0" fontId="10" fillId="33" borderId="29" xfId="0" applyFont="1" applyFill="1" applyBorder="1" applyAlignment="1">
      <alignment vertical="center"/>
    </xf>
    <xf numFmtId="3" fontId="10" fillId="0" borderId="27" xfId="0" applyNumberFormat="1" applyFont="1" applyBorder="1" applyAlignment="1">
      <alignment/>
    </xf>
    <xf numFmtId="3" fontId="10" fillId="0" borderId="35" xfId="0" applyNumberFormat="1" applyFont="1" applyBorder="1" applyAlignment="1">
      <alignment/>
    </xf>
    <xf numFmtId="3" fontId="76" fillId="12" borderId="25" xfId="0" applyNumberFormat="1" applyFont="1" applyFill="1" applyBorder="1" applyAlignment="1">
      <alignment vertical="center"/>
    </xf>
    <xf numFmtId="0" fontId="8" fillId="0" borderId="10" xfId="73" applyFont="1" applyBorder="1" applyAlignment="1" quotePrefix="1">
      <alignment horizontal="left" vertical="center" indent="1"/>
      <protection/>
    </xf>
    <xf numFmtId="3" fontId="10" fillId="34" borderId="36" xfId="0" applyNumberFormat="1" applyFont="1" applyFill="1" applyBorder="1" applyAlignment="1">
      <alignment vertical="center"/>
    </xf>
    <xf numFmtId="3" fontId="10" fillId="0" borderId="28" xfId="0" applyNumberFormat="1" applyFont="1" applyBorder="1" applyAlignment="1">
      <alignment vertical="center"/>
    </xf>
    <xf numFmtId="3" fontId="16" fillId="0" borderId="32" xfId="0" applyNumberFormat="1" applyFont="1" applyBorder="1" applyAlignment="1">
      <alignment vertical="center"/>
    </xf>
    <xf numFmtId="3" fontId="10" fillId="0" borderId="32" xfId="0" applyNumberFormat="1" applyFont="1" applyBorder="1" applyAlignment="1">
      <alignment vertical="center"/>
    </xf>
    <xf numFmtId="3" fontId="16" fillId="0" borderId="28" xfId="0" applyNumberFormat="1" applyFont="1" applyBorder="1" applyAlignment="1">
      <alignment vertical="center"/>
    </xf>
    <xf numFmtId="3" fontId="10" fillId="33" borderId="36" xfId="0" applyNumberFormat="1" applyFont="1" applyFill="1" applyBorder="1" applyAlignment="1">
      <alignment vertical="center"/>
    </xf>
    <xf numFmtId="0" fontId="8" fillId="34" borderId="36" xfId="0" applyFont="1" applyFill="1" applyBorder="1" applyAlignment="1">
      <alignment vertical="center"/>
    </xf>
    <xf numFmtId="0" fontId="8" fillId="0" borderId="28" xfId="0" applyFont="1" applyBorder="1" applyAlignment="1">
      <alignment vertical="center"/>
    </xf>
    <xf numFmtId="0" fontId="16" fillId="0" borderId="32" xfId="0" applyFont="1" applyBorder="1" applyAlignment="1">
      <alignment vertical="center"/>
    </xf>
    <xf numFmtId="0" fontId="8" fillId="0" borderId="32" xfId="0" applyFont="1" applyBorder="1" applyAlignment="1">
      <alignment vertical="center"/>
    </xf>
    <xf numFmtId="0" fontId="13" fillId="0" borderId="32" xfId="0" applyFont="1" applyBorder="1" applyAlignment="1">
      <alignment vertical="center"/>
    </xf>
    <xf numFmtId="0" fontId="15" fillId="0" borderId="28" xfId="0" applyFont="1" applyBorder="1" applyAlignment="1">
      <alignment vertical="center"/>
    </xf>
    <xf numFmtId="0" fontId="10" fillId="34" borderId="36" xfId="0" applyFont="1" applyFill="1" applyBorder="1" applyAlignment="1">
      <alignment vertical="center"/>
    </xf>
    <xf numFmtId="0" fontId="10" fillId="0" borderId="32" xfId="0" applyFont="1" applyBorder="1" applyAlignment="1">
      <alignment vertical="center"/>
    </xf>
    <xf numFmtId="0" fontId="14" fillId="35" borderId="0" xfId="0" applyFont="1" applyFill="1" applyBorder="1" applyAlignment="1">
      <alignment vertical="center"/>
    </xf>
    <xf numFmtId="0" fontId="74" fillId="0" borderId="25" xfId="0" applyFont="1" applyBorder="1" applyAlignment="1">
      <alignment horizontal="center"/>
    </xf>
    <xf numFmtId="0" fontId="16" fillId="0" borderId="15" xfId="0" applyFont="1" applyBorder="1" applyAlignment="1">
      <alignment horizontal="left" vertical="center" wrapText="1"/>
    </xf>
    <xf numFmtId="0" fontId="16" fillId="0" borderId="15" xfId="0" applyFont="1" applyBorder="1" applyAlignment="1">
      <alignment horizontal="left" vertical="center"/>
    </xf>
    <xf numFmtId="0" fontId="16" fillId="0" borderId="32" xfId="0" applyFont="1" applyBorder="1" applyAlignment="1">
      <alignment horizontal="left" vertical="center" wrapText="1"/>
    </xf>
    <xf numFmtId="0" fontId="73" fillId="0" borderId="0" xfId="0" applyFont="1" applyAlignment="1">
      <alignment/>
    </xf>
    <xf numFmtId="0" fontId="71" fillId="0" borderId="0" xfId="0" applyFont="1" applyAlignment="1">
      <alignment/>
    </xf>
    <xf numFmtId="0" fontId="72" fillId="0" borderId="25" xfId="0" applyFont="1" applyBorder="1" applyAlignment="1">
      <alignment horizontal="right"/>
    </xf>
    <xf numFmtId="0" fontId="2" fillId="0" borderId="0" xfId="74" applyFont="1">
      <alignment/>
      <protection/>
    </xf>
    <xf numFmtId="0" fontId="12" fillId="0" borderId="0" xfId="74" applyFont="1">
      <alignment/>
      <protection/>
    </xf>
    <xf numFmtId="0" fontId="73" fillId="0" borderId="37" xfId="0" applyFont="1" applyBorder="1" applyAlignment="1">
      <alignment/>
    </xf>
    <xf numFmtId="0" fontId="73" fillId="0" borderId="38" xfId="0" applyFont="1" applyBorder="1" applyAlignment="1">
      <alignment horizontal="center"/>
    </xf>
    <xf numFmtId="0" fontId="73" fillId="0" borderId="35" xfId="0" applyFont="1" applyBorder="1" applyAlignment="1">
      <alignment horizontal="center"/>
    </xf>
    <xf numFmtId="0" fontId="19" fillId="0" borderId="39" xfId="74" applyFont="1" applyBorder="1" applyAlignment="1">
      <alignment horizontal="center" vertical="center" wrapText="1"/>
      <protection/>
    </xf>
    <xf numFmtId="0" fontId="19" fillId="0" borderId="0" xfId="74" applyFont="1" applyAlignment="1">
      <alignment horizontal="center" vertical="center" wrapText="1"/>
      <protection/>
    </xf>
    <xf numFmtId="0" fontId="19" fillId="0" borderId="40" xfId="74" applyFont="1" applyBorder="1" applyAlignment="1">
      <alignment horizontal="center" vertical="center" wrapText="1"/>
      <protection/>
    </xf>
    <xf numFmtId="0" fontId="20" fillId="0" borderId="0" xfId="74" applyFont="1" applyAlignment="1">
      <alignment horizontal="left"/>
      <protection/>
    </xf>
    <xf numFmtId="2" fontId="20" fillId="0" borderId="0" xfId="74" applyNumberFormat="1" applyFont="1" applyAlignment="1">
      <alignment horizontal="right"/>
      <protection/>
    </xf>
    <xf numFmtId="2" fontId="20" fillId="0" borderId="0" xfId="74" applyNumberFormat="1" applyFont="1" applyAlignment="1">
      <alignment horizontal="left"/>
      <protection/>
    </xf>
    <xf numFmtId="0" fontId="19" fillId="0" borderId="41" xfId="74" applyFont="1" applyBorder="1" applyAlignment="1">
      <alignment horizontal="center" vertical="center" wrapText="1"/>
      <protection/>
    </xf>
    <xf numFmtId="0" fontId="11" fillId="36" borderId="20" xfId="74" applyFont="1" applyFill="1" applyBorder="1" applyAlignment="1">
      <alignment vertical="center" wrapText="1"/>
      <protection/>
    </xf>
    <xf numFmtId="2" fontId="9" fillId="36" borderId="42" xfId="74" applyNumberFormat="1" applyFont="1" applyFill="1" applyBorder="1" applyAlignment="1">
      <alignment horizontal="center" vertical="center"/>
      <protection/>
    </xf>
    <xf numFmtId="0" fontId="8" fillId="0" borderId="0" xfId="76" applyFont="1" applyFill="1">
      <alignment/>
      <protection/>
    </xf>
    <xf numFmtId="0" fontId="2" fillId="0" borderId="0" xfId="76" applyFont="1" applyFill="1" applyAlignment="1">
      <alignment horizontal="right"/>
      <protection/>
    </xf>
    <xf numFmtId="167" fontId="10" fillId="0" borderId="0" xfId="76" applyNumberFormat="1" applyFont="1" applyFill="1" applyBorder="1" applyAlignment="1" applyProtection="1">
      <alignment horizontal="center" vertical="center" wrapText="1"/>
      <protection/>
    </xf>
    <xf numFmtId="167" fontId="10" fillId="0" borderId="0" xfId="76" applyNumberFormat="1" applyFont="1" applyFill="1" applyBorder="1" applyAlignment="1" applyProtection="1">
      <alignment horizontal="centerContinuous" vertical="center"/>
      <protection/>
    </xf>
    <xf numFmtId="0" fontId="17" fillId="0" borderId="0" xfId="72" applyFont="1" applyFill="1" applyBorder="1" applyAlignment="1" applyProtection="1">
      <alignment horizontal="right"/>
      <protection/>
    </xf>
    <xf numFmtId="0" fontId="2" fillId="0" borderId="0" xfId="72" applyFont="1" applyFill="1" applyBorder="1" applyAlignment="1" applyProtection="1">
      <alignment horizontal="right"/>
      <protection/>
    </xf>
    <xf numFmtId="0" fontId="17" fillId="0" borderId="0" xfId="72" applyFont="1" applyFill="1" applyBorder="1" applyAlignment="1" applyProtection="1">
      <alignment/>
      <protection/>
    </xf>
    <xf numFmtId="0" fontId="8" fillId="0" borderId="43" xfId="76" applyFont="1" applyFill="1" applyBorder="1" applyAlignment="1">
      <alignment horizontal="center" vertical="center"/>
      <protection/>
    </xf>
    <xf numFmtId="0" fontId="8" fillId="0" borderId="44" xfId="76" applyFont="1" applyFill="1" applyBorder="1" applyAlignment="1">
      <alignment horizontal="center" vertical="center"/>
      <protection/>
    </xf>
    <xf numFmtId="0" fontId="8" fillId="0" borderId="45" xfId="76" applyFont="1" applyFill="1" applyBorder="1" applyAlignment="1">
      <alignment horizontal="center" vertical="center"/>
      <protection/>
    </xf>
    <xf numFmtId="0" fontId="8" fillId="0" borderId="46" xfId="76" applyFont="1" applyFill="1" applyBorder="1" applyAlignment="1">
      <alignment horizontal="center" vertical="center"/>
      <protection/>
    </xf>
    <xf numFmtId="0" fontId="8" fillId="0" borderId="39" xfId="76" applyFont="1" applyFill="1" applyBorder="1" applyAlignment="1">
      <alignment horizontal="center" vertical="center" wrapText="1"/>
      <protection/>
    </xf>
    <xf numFmtId="0" fontId="8" fillId="0" borderId="47" xfId="76" applyFont="1" applyFill="1" applyBorder="1" applyAlignment="1">
      <alignment horizontal="center" vertical="center" wrapText="1"/>
      <protection/>
    </xf>
    <xf numFmtId="0" fontId="9" fillId="37" borderId="48" xfId="76" applyFont="1" applyFill="1" applyBorder="1" applyAlignment="1">
      <alignment horizontal="center" vertical="center" wrapText="1"/>
      <protection/>
    </xf>
    <xf numFmtId="0" fontId="8" fillId="0" borderId="47" xfId="76" applyFont="1" applyFill="1" applyBorder="1" applyAlignment="1">
      <alignment horizontal="center" vertical="center"/>
      <protection/>
    </xf>
    <xf numFmtId="168" fontId="8" fillId="0" borderId="48" xfId="50" applyNumberFormat="1" applyFont="1" applyFill="1" applyBorder="1" applyAlignment="1" applyProtection="1">
      <alignment/>
      <protection locked="0"/>
    </xf>
    <xf numFmtId="168" fontId="10" fillId="0" borderId="32" xfId="50" applyNumberFormat="1" applyFont="1" applyFill="1" applyBorder="1" applyAlignment="1">
      <alignment/>
    </xf>
    <xf numFmtId="0" fontId="8" fillId="0" borderId="18" xfId="76" applyFont="1" applyFill="1" applyBorder="1" applyAlignment="1" applyProtection="1">
      <alignment wrapText="1"/>
      <protection locked="0"/>
    </xf>
    <xf numFmtId="168" fontId="8" fillId="0" borderId="49" xfId="50" applyNumberFormat="1" applyFont="1" applyFill="1" applyBorder="1" applyAlignment="1" applyProtection="1">
      <alignment/>
      <protection locked="0"/>
    </xf>
    <xf numFmtId="0" fontId="8" fillId="0" borderId="50" xfId="76" applyFont="1" applyFill="1" applyBorder="1" applyAlignment="1">
      <alignment horizontal="center" vertical="center"/>
      <protection/>
    </xf>
    <xf numFmtId="0" fontId="10" fillId="0" borderId="45" xfId="76" applyFont="1" applyFill="1" applyBorder="1" applyAlignment="1">
      <alignment wrapText="1"/>
      <protection/>
    </xf>
    <xf numFmtId="168" fontId="10" fillId="0" borderId="46" xfId="76" applyNumberFormat="1" applyFont="1" applyFill="1" applyBorder="1">
      <alignment/>
      <protection/>
    </xf>
    <xf numFmtId="168" fontId="10" fillId="0" borderId="36" xfId="76" applyNumberFormat="1" applyFont="1" applyFill="1" applyBorder="1">
      <alignment/>
      <protection/>
    </xf>
    <xf numFmtId="0" fontId="2" fillId="0" borderId="0" xfId="72" applyFont="1" applyFill="1" applyBorder="1" applyAlignment="1" applyProtection="1">
      <alignment/>
      <protection/>
    </xf>
    <xf numFmtId="0" fontId="8" fillId="0" borderId="50" xfId="76" applyFont="1" applyFill="1" applyBorder="1" applyAlignment="1" applyProtection="1">
      <alignment horizontal="center" vertical="center"/>
      <protection/>
    </xf>
    <xf numFmtId="0" fontId="8" fillId="0" borderId="44" xfId="76" applyFont="1" applyFill="1" applyBorder="1" applyAlignment="1" applyProtection="1">
      <alignment horizontal="center" vertical="center"/>
      <protection/>
    </xf>
    <xf numFmtId="0" fontId="8" fillId="0" borderId="46" xfId="76" applyFont="1" applyFill="1" applyBorder="1" applyAlignment="1" applyProtection="1">
      <alignment horizontal="center" vertical="center"/>
      <protection/>
    </xf>
    <xf numFmtId="0" fontId="8" fillId="0" borderId="37" xfId="76" applyFont="1" applyFill="1" applyBorder="1" applyAlignment="1" applyProtection="1">
      <alignment horizontal="center" vertical="center" wrapText="1"/>
      <protection/>
    </xf>
    <xf numFmtId="0" fontId="10" fillId="37" borderId="51" xfId="76" applyFont="1" applyFill="1" applyBorder="1" applyAlignment="1" applyProtection="1">
      <alignment horizontal="center" vertical="center" wrapText="1"/>
      <protection/>
    </xf>
    <xf numFmtId="0" fontId="10" fillId="37" borderId="52" xfId="76" applyFont="1" applyFill="1" applyBorder="1" applyAlignment="1" applyProtection="1">
      <alignment horizontal="center" vertical="center" wrapText="1"/>
      <protection/>
    </xf>
    <xf numFmtId="0" fontId="8" fillId="0" borderId="37" xfId="76" applyFont="1" applyFill="1" applyBorder="1" applyAlignment="1" applyProtection="1">
      <alignment horizontal="center" vertical="center"/>
      <protection/>
    </xf>
    <xf numFmtId="0" fontId="8" fillId="0" borderId="51" xfId="76" applyFont="1" applyFill="1" applyBorder="1" applyProtection="1">
      <alignment/>
      <protection/>
    </xf>
    <xf numFmtId="166" fontId="8" fillId="0" borderId="52" xfId="50" applyNumberFormat="1" applyFont="1" applyFill="1" applyBorder="1" applyAlignment="1" applyProtection="1">
      <alignment/>
      <protection locked="0"/>
    </xf>
    <xf numFmtId="0" fontId="8" fillId="0" borderId="39" xfId="76" applyFont="1" applyFill="1" applyBorder="1" applyAlignment="1" applyProtection="1">
      <alignment horizontal="center" vertical="center"/>
      <protection/>
    </xf>
    <xf numFmtId="0" fontId="8" fillId="0" borderId="53" xfId="76" applyFont="1" applyFill="1" applyBorder="1" applyAlignment="1" applyProtection="1">
      <alignment wrapText="1"/>
      <protection/>
    </xf>
    <xf numFmtId="166" fontId="8" fillId="0" borderId="49" xfId="50" applyNumberFormat="1" applyFont="1" applyFill="1" applyBorder="1" applyAlignment="1" applyProtection="1">
      <alignment/>
      <protection locked="0"/>
    </xf>
    <xf numFmtId="0" fontId="8" fillId="0" borderId="53" xfId="76" applyFont="1" applyFill="1" applyBorder="1" applyProtection="1">
      <alignment/>
      <protection/>
    </xf>
    <xf numFmtId="0" fontId="8" fillId="0" borderId="54" xfId="76" applyFont="1" applyFill="1" applyBorder="1" applyAlignment="1" applyProtection="1">
      <alignment horizontal="center" vertical="center"/>
      <protection/>
    </xf>
    <xf numFmtId="0" fontId="8" fillId="0" borderId="55" xfId="76" applyFont="1" applyFill="1" applyBorder="1" applyProtection="1">
      <alignment/>
      <protection/>
    </xf>
    <xf numFmtId="166" fontId="8" fillId="0" borderId="56" xfId="50" applyNumberFormat="1" applyFont="1" applyFill="1" applyBorder="1" applyAlignment="1" applyProtection="1">
      <alignment/>
      <protection locked="0"/>
    </xf>
    <xf numFmtId="166" fontId="10" fillId="0" borderId="46" xfId="50" applyNumberFormat="1" applyFont="1" applyFill="1" applyBorder="1" applyAlignment="1" applyProtection="1">
      <alignment/>
      <protection/>
    </xf>
    <xf numFmtId="0" fontId="8" fillId="0" borderId="0" xfId="72" applyFont="1">
      <alignment/>
      <protection/>
    </xf>
    <xf numFmtId="0" fontId="2" fillId="0" borderId="0" xfId="72" applyFont="1" applyAlignment="1">
      <alignment horizontal="right"/>
      <protection/>
    </xf>
    <xf numFmtId="0" fontId="8" fillId="0" borderId="0" xfId="72" applyFont="1" applyProtection="1">
      <alignment/>
      <protection/>
    </xf>
    <xf numFmtId="0" fontId="10" fillId="0" borderId="45" xfId="72" applyFont="1" applyBorder="1" applyAlignment="1" applyProtection="1">
      <alignment horizontal="center"/>
      <protection/>
    </xf>
    <xf numFmtId="0" fontId="10" fillId="0" borderId="46" xfId="72" applyFont="1" applyBorder="1" applyAlignment="1" applyProtection="1">
      <alignment horizontal="center"/>
      <protection/>
    </xf>
    <xf numFmtId="0" fontId="10" fillId="37" borderId="25" xfId="72" applyFont="1" applyFill="1" applyBorder="1" applyAlignment="1" applyProtection="1">
      <alignment horizontal="center" vertical="center" wrapText="1"/>
      <protection/>
    </xf>
    <xf numFmtId="0" fontId="10" fillId="37" borderId="25" xfId="72" applyFont="1" applyFill="1" applyBorder="1" applyAlignment="1" applyProtection="1">
      <alignment horizontal="center" vertical="center"/>
      <protection/>
    </xf>
    <xf numFmtId="0" fontId="8" fillId="0" borderId="53" xfId="72" applyFont="1" applyBorder="1" applyAlignment="1" applyProtection="1">
      <alignment horizontal="left" vertical="center" wrapText="1" indent="1"/>
      <protection locked="0"/>
    </xf>
    <xf numFmtId="0" fontId="8" fillId="0" borderId="53" xfId="72" applyFont="1" applyBorder="1" applyAlignment="1" applyProtection="1">
      <alignment horizontal="left" vertical="center" indent="1"/>
      <protection locked="0"/>
    </xf>
    <xf numFmtId="3" fontId="8" fillId="0" borderId="49" xfId="72" applyNumberFormat="1" applyFont="1" applyBorder="1" applyAlignment="1" applyProtection="1">
      <alignment horizontal="right" vertical="center" indent="1"/>
      <protection locked="0"/>
    </xf>
    <xf numFmtId="3" fontId="8" fillId="0" borderId="18" xfId="72" applyNumberFormat="1" applyFont="1" applyBorder="1" applyAlignment="1" applyProtection="1">
      <alignment horizontal="right" vertical="center" wrapText="1" indent="1"/>
      <protection locked="0"/>
    </xf>
    <xf numFmtId="0" fontId="10" fillId="0" borderId="31" xfId="72" applyFont="1" applyBorder="1" applyAlignment="1" applyProtection="1">
      <alignment vertical="center"/>
      <protection/>
    </xf>
    <xf numFmtId="167" fontId="8" fillId="38" borderId="25" xfId="72" applyNumberFormat="1" applyFont="1" applyFill="1" applyBorder="1" applyAlignment="1" applyProtection="1">
      <alignment horizontal="left" vertical="center" wrapText="1" indent="2"/>
      <protection/>
    </xf>
    <xf numFmtId="3" fontId="10" fillId="0" borderId="46" xfId="72" applyNumberFormat="1" applyFont="1" applyFill="1" applyBorder="1" applyAlignment="1" applyProtection="1">
      <alignment horizontal="right" vertical="center" indent="1"/>
      <protection/>
    </xf>
    <xf numFmtId="0" fontId="10" fillId="37" borderId="43" xfId="72" applyFont="1" applyFill="1" applyBorder="1" applyAlignment="1" applyProtection="1">
      <alignment horizontal="center" vertical="center" wrapText="1"/>
      <protection/>
    </xf>
    <xf numFmtId="0" fontId="10" fillId="37" borderId="38" xfId="72" applyFont="1" applyFill="1" applyBorder="1" applyAlignment="1" applyProtection="1">
      <alignment horizontal="center" vertical="center"/>
      <protection/>
    </xf>
    <xf numFmtId="0" fontId="10" fillId="37" borderId="57" xfId="72" applyFont="1" applyFill="1" applyBorder="1" applyAlignment="1" applyProtection="1">
      <alignment horizontal="center" vertical="center" wrapText="1"/>
      <protection/>
    </xf>
    <xf numFmtId="0" fontId="8" fillId="0" borderId="51" xfId="72" applyFont="1" applyBorder="1" applyAlignment="1" applyProtection="1">
      <alignment horizontal="left" vertical="center" indent="1"/>
      <protection locked="0"/>
    </xf>
    <xf numFmtId="0" fontId="8" fillId="0" borderId="51" xfId="72" applyFont="1" applyBorder="1" applyAlignment="1" applyProtection="1">
      <alignment horizontal="left" vertical="center" wrapText="1" indent="1"/>
      <protection locked="0"/>
    </xf>
    <xf numFmtId="3" fontId="8" fillId="0" borderId="52" xfId="72" applyNumberFormat="1" applyFont="1" applyBorder="1" applyAlignment="1" applyProtection="1">
      <alignment horizontal="right" vertical="center" indent="1"/>
      <protection locked="0"/>
    </xf>
    <xf numFmtId="0" fontId="8" fillId="0" borderId="39" xfId="72" applyFont="1" applyBorder="1" applyAlignment="1" applyProtection="1">
      <alignment horizontal="right" vertical="center"/>
      <protection/>
    </xf>
    <xf numFmtId="0" fontId="10" fillId="0" borderId="31" xfId="72" applyFont="1" applyBorder="1" applyAlignment="1" applyProtection="1">
      <alignment horizontal="right" vertical="center"/>
      <protection/>
    </xf>
    <xf numFmtId="0" fontId="8" fillId="0" borderId="37" xfId="72" applyFont="1" applyBorder="1" applyAlignment="1" applyProtection="1">
      <alignment horizontal="right" vertical="center"/>
      <protection/>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0" xfId="0" applyFont="1" applyFill="1" applyBorder="1" applyAlignment="1">
      <alignment vertical="center"/>
    </xf>
    <xf numFmtId="3" fontId="10" fillId="0" borderId="58" xfId="0" applyNumberFormat="1" applyFont="1" applyFill="1" applyBorder="1" applyAlignment="1">
      <alignment vertical="center"/>
    </xf>
    <xf numFmtId="0" fontId="8" fillId="0" borderId="58" xfId="0" applyFont="1" applyFill="1" applyBorder="1" applyAlignment="1">
      <alignment vertical="center"/>
    </xf>
    <xf numFmtId="0" fontId="8" fillId="0" borderId="0" xfId="0" applyFont="1" applyFill="1" applyAlignment="1">
      <alignment vertical="center"/>
    </xf>
    <xf numFmtId="0" fontId="19" fillId="0" borderId="0" xfId="74" applyFont="1">
      <alignment/>
      <protection/>
    </xf>
    <xf numFmtId="0" fontId="73" fillId="0" borderId="24" xfId="0" applyFont="1" applyBorder="1" applyAlignment="1">
      <alignment/>
    </xf>
    <xf numFmtId="0" fontId="70" fillId="0" borderId="58" xfId="0" applyFont="1" applyBorder="1" applyAlignment="1">
      <alignment horizontal="right"/>
    </xf>
    <xf numFmtId="3" fontId="73" fillId="0" borderId="25" xfId="0" applyNumberFormat="1" applyFont="1" applyBorder="1" applyAlignment="1">
      <alignment vertical="center"/>
    </xf>
    <xf numFmtId="0" fontId="10" fillId="0" borderId="15" xfId="0" applyFont="1" applyFill="1" applyBorder="1" applyAlignment="1">
      <alignment vertical="center"/>
    </xf>
    <xf numFmtId="0" fontId="8" fillId="0" borderId="15" xfId="0" applyFont="1" applyFill="1" applyBorder="1" applyAlignment="1">
      <alignment vertical="center"/>
    </xf>
    <xf numFmtId="0" fontId="8" fillId="0" borderId="32" xfId="0" applyFont="1" applyFill="1" applyBorder="1" applyAlignment="1">
      <alignment vertical="center"/>
    </xf>
    <xf numFmtId="3" fontId="10" fillId="0" borderId="32" xfId="0" applyNumberFormat="1" applyFont="1" applyFill="1" applyBorder="1" applyAlignment="1">
      <alignment vertical="center"/>
    </xf>
    <xf numFmtId="0" fontId="72" fillId="39" borderId="25" xfId="0" applyFont="1" applyFill="1" applyBorder="1" applyAlignment="1">
      <alignment horizontal="right"/>
    </xf>
    <xf numFmtId="0" fontId="16" fillId="39" borderId="24" xfId="0" applyFont="1" applyFill="1" applyBorder="1" applyAlignment="1">
      <alignment vertical="center"/>
    </xf>
    <xf numFmtId="0" fontId="16" fillId="39" borderId="0" xfId="0" applyFont="1" applyFill="1" applyBorder="1" applyAlignment="1">
      <alignment horizontal="center" vertical="center"/>
    </xf>
    <xf numFmtId="0" fontId="16" fillId="39" borderId="15" xfId="0" applyFont="1" applyFill="1" applyBorder="1" applyAlignment="1">
      <alignment vertical="center"/>
    </xf>
    <xf numFmtId="0" fontId="16" fillId="39" borderId="32" xfId="0" applyFont="1" applyFill="1" applyBorder="1" applyAlignment="1">
      <alignment vertical="center"/>
    </xf>
    <xf numFmtId="3" fontId="16" fillId="39" borderId="32" xfId="0" applyNumberFormat="1" applyFont="1" applyFill="1" applyBorder="1" applyAlignment="1">
      <alignment vertical="center"/>
    </xf>
    <xf numFmtId="16" fontId="10" fillId="0" borderId="0" xfId="0" applyNumberFormat="1" applyFont="1" applyFill="1" applyBorder="1" applyAlignment="1">
      <alignment horizontal="center"/>
    </xf>
    <xf numFmtId="0" fontId="10" fillId="0" borderId="59" xfId="0" applyFont="1" applyFill="1" applyBorder="1" applyAlignment="1">
      <alignment horizontal="center" vertical="center"/>
    </xf>
    <xf numFmtId="0" fontId="16" fillId="39" borderId="15" xfId="0" applyFont="1" applyFill="1" applyBorder="1" applyAlignment="1" quotePrefix="1">
      <alignment horizontal="center" vertical="center"/>
    </xf>
    <xf numFmtId="0" fontId="10" fillId="0" borderId="60" xfId="0" applyFont="1" applyFill="1" applyBorder="1" applyAlignment="1">
      <alignment vertical="center"/>
    </xf>
    <xf numFmtId="0" fontId="8" fillId="0" borderId="60" xfId="0" applyFont="1" applyFill="1" applyBorder="1" applyAlignment="1">
      <alignment vertical="center"/>
    </xf>
    <xf numFmtId="0" fontId="8" fillId="0" borderId="61" xfId="0" applyFont="1" applyFill="1" applyBorder="1" applyAlignment="1">
      <alignment vertical="center"/>
    </xf>
    <xf numFmtId="3" fontId="10" fillId="0" borderId="61" xfId="0" applyNumberFormat="1" applyFont="1" applyFill="1" applyBorder="1" applyAlignment="1">
      <alignment vertical="center"/>
    </xf>
    <xf numFmtId="3" fontId="10" fillId="0" borderId="28" xfId="0" applyNumberFormat="1" applyFont="1" applyBorder="1" applyAlignment="1">
      <alignment/>
    </xf>
    <xf numFmtId="0" fontId="16" fillId="0" borderId="10" xfId="0" applyFont="1" applyBorder="1" applyAlignment="1">
      <alignment horizontal="center" vertical="center"/>
    </xf>
    <xf numFmtId="0" fontId="16" fillId="0" borderId="10" xfId="0" applyFont="1" applyBorder="1" applyAlignment="1" quotePrefix="1">
      <alignment horizontal="center" vertical="center"/>
    </xf>
    <xf numFmtId="0" fontId="16" fillId="39" borderId="10" xfId="0" applyFont="1" applyFill="1" applyBorder="1" applyAlignment="1" quotePrefix="1">
      <alignment horizontal="center" vertical="center"/>
    </xf>
    <xf numFmtId="0" fontId="10" fillId="0" borderId="0" xfId="69" applyFont="1" applyAlignment="1">
      <alignment horizontal="center"/>
      <protection/>
    </xf>
    <xf numFmtId="0" fontId="10" fillId="0" borderId="0" xfId="69" applyFont="1" applyAlignment="1">
      <alignment horizontal="right"/>
      <protection/>
    </xf>
    <xf numFmtId="0" fontId="2" fillId="0" borderId="15" xfId="69" applyBorder="1">
      <alignment/>
      <protection/>
    </xf>
    <xf numFmtId="0" fontId="2" fillId="0" borderId="15" xfId="69" applyBorder="1" applyAlignment="1">
      <alignment horizontal="right"/>
      <protection/>
    </xf>
    <xf numFmtId="0" fontId="2" fillId="0" borderId="53" xfId="69" applyBorder="1" applyAlignment="1">
      <alignment horizontal="right"/>
      <protection/>
    </xf>
    <xf numFmtId="0" fontId="9" fillId="0" borderId="53" xfId="69" applyFont="1" applyBorder="1" applyAlignment="1">
      <alignment horizontal="center"/>
      <protection/>
    </xf>
    <xf numFmtId="0" fontId="9" fillId="0" borderId="62" xfId="69" applyFont="1" applyBorder="1" applyAlignment="1">
      <alignment horizontal="center"/>
      <protection/>
    </xf>
    <xf numFmtId="0" fontId="9" fillId="36" borderId="53" xfId="69" applyFont="1" applyFill="1" applyBorder="1" applyAlignment="1">
      <alignment horizontal="center" vertical="center" wrapText="1"/>
      <protection/>
    </xf>
    <xf numFmtId="0" fontId="9" fillId="36" borderId="17" xfId="69" applyFont="1" applyFill="1" applyBorder="1" applyAlignment="1">
      <alignment horizontal="center" vertical="center" wrapText="1"/>
      <protection/>
    </xf>
    <xf numFmtId="0" fontId="2" fillId="0" borderId="0" xfId="69" applyAlignment="1">
      <alignment wrapText="1"/>
      <protection/>
    </xf>
    <xf numFmtId="0" fontId="2" fillId="36" borderId="19" xfId="69" applyFill="1" applyBorder="1">
      <alignment/>
      <protection/>
    </xf>
    <xf numFmtId="0" fontId="2" fillId="36" borderId="26" xfId="69" applyFill="1" applyBorder="1">
      <alignment/>
      <protection/>
    </xf>
    <xf numFmtId="0" fontId="2" fillId="36" borderId="62" xfId="69" applyFill="1" applyBorder="1">
      <alignment/>
      <protection/>
    </xf>
    <xf numFmtId="0" fontId="2" fillId="36" borderId="63" xfId="69" applyFill="1" applyBorder="1" applyAlignment="1">
      <alignment wrapText="1"/>
      <protection/>
    </xf>
    <xf numFmtId="0" fontId="2" fillId="36" borderId="0" xfId="69" applyFill="1" applyAlignment="1">
      <alignment wrapText="1"/>
      <protection/>
    </xf>
    <xf numFmtId="0" fontId="2" fillId="36" borderId="64" xfId="69" applyFill="1" applyBorder="1" applyAlignment="1">
      <alignment wrapText="1"/>
      <protection/>
    </xf>
    <xf numFmtId="3" fontId="9" fillId="33" borderId="53" xfId="69" applyNumberFormat="1" applyFont="1" applyFill="1" applyBorder="1">
      <alignment/>
      <protection/>
    </xf>
    <xf numFmtId="3" fontId="9" fillId="33" borderId="53" xfId="69" applyNumberFormat="1" applyFont="1" applyFill="1" applyBorder="1" applyAlignment="1">
      <alignment horizontal="right" vertical="center" wrapText="1"/>
      <protection/>
    </xf>
    <xf numFmtId="3" fontId="9" fillId="37" borderId="53" xfId="69" applyNumberFormat="1" applyFont="1" applyFill="1" applyBorder="1">
      <alignment/>
      <protection/>
    </xf>
    <xf numFmtId="0" fontId="9" fillId="37" borderId="53" xfId="69" applyFont="1" applyFill="1" applyBorder="1" applyAlignment="1">
      <alignment horizontal="center" wrapText="1"/>
      <protection/>
    </xf>
    <xf numFmtId="0" fontId="10" fillId="36" borderId="18" xfId="69" applyFont="1" applyFill="1" applyBorder="1">
      <alignment/>
      <protection/>
    </xf>
    <xf numFmtId="0" fontId="2" fillId="36" borderId="10" xfId="69" applyFill="1" applyBorder="1">
      <alignment/>
      <protection/>
    </xf>
    <xf numFmtId="0" fontId="2" fillId="36" borderId="17" xfId="69" applyFill="1" applyBorder="1">
      <alignment/>
      <protection/>
    </xf>
    <xf numFmtId="3" fontId="10" fillId="33" borderId="53" xfId="69" applyNumberFormat="1" applyFont="1" applyFill="1" applyBorder="1">
      <alignment/>
      <protection/>
    </xf>
    <xf numFmtId="0" fontId="2" fillId="36" borderId="18" xfId="69" applyFill="1" applyBorder="1">
      <alignment/>
      <protection/>
    </xf>
    <xf numFmtId="3" fontId="2" fillId="10" borderId="53" xfId="69" applyNumberFormat="1" applyFill="1" applyBorder="1">
      <alignment/>
      <protection/>
    </xf>
    <xf numFmtId="3" fontId="2" fillId="10" borderId="55" xfId="69" applyNumberFormat="1" applyFill="1" applyBorder="1">
      <alignment/>
      <protection/>
    </xf>
    <xf numFmtId="0" fontId="10" fillId="0" borderId="59" xfId="72" applyFont="1" applyBorder="1" applyAlignment="1" applyProtection="1">
      <alignment horizontal="right" vertical="center"/>
      <protection/>
    </xf>
    <xf numFmtId="0" fontId="10" fillId="0" borderId="59" xfId="72" applyFont="1" applyBorder="1" applyAlignment="1" applyProtection="1">
      <alignment vertical="center"/>
      <protection/>
    </xf>
    <xf numFmtId="167" fontId="8" fillId="38" borderId="13" xfId="72" applyNumberFormat="1" applyFont="1" applyFill="1" applyBorder="1" applyAlignment="1" applyProtection="1">
      <alignment horizontal="left" vertical="center" wrapText="1" indent="2"/>
      <protection/>
    </xf>
    <xf numFmtId="3" fontId="10" fillId="0" borderId="61" xfId="72" applyNumberFormat="1" applyFont="1" applyFill="1" applyBorder="1" applyAlignment="1" applyProtection="1">
      <alignment horizontal="right" vertical="center" indent="1"/>
      <protection/>
    </xf>
    <xf numFmtId="0" fontId="14" fillId="0" borderId="0" xfId="74" applyFont="1" applyAlignment="1">
      <alignment vertical="center" wrapText="1"/>
      <protection/>
    </xf>
    <xf numFmtId="0" fontId="18" fillId="0" borderId="0" xfId="74" applyFont="1">
      <alignment/>
      <protection/>
    </xf>
    <xf numFmtId="0" fontId="13" fillId="0" borderId="44" xfId="74" applyFont="1" applyBorder="1" applyAlignment="1">
      <alignment horizontal="center" vertical="center" wrapText="1"/>
      <protection/>
    </xf>
    <xf numFmtId="0" fontId="21" fillId="0" borderId="25" xfId="74" applyFont="1" applyBorder="1" applyAlignment="1">
      <alignment horizontal="center" vertical="center" textRotation="90" wrapText="1"/>
      <protection/>
    </xf>
    <xf numFmtId="0" fontId="13" fillId="0" borderId="64" xfId="74" applyFont="1" applyBorder="1" applyAlignment="1">
      <alignment vertical="center" wrapText="1"/>
      <protection/>
    </xf>
    <xf numFmtId="2" fontId="22" fillId="0" borderId="65" xfId="74" applyNumberFormat="1" applyFont="1" applyBorder="1" applyAlignment="1" applyProtection="1">
      <alignment horizontal="center"/>
      <protection locked="0"/>
    </xf>
    <xf numFmtId="0" fontId="13" fillId="0" borderId="17" xfId="74" applyFont="1" applyBorder="1" applyAlignment="1">
      <alignment vertical="center" wrapText="1"/>
      <protection/>
    </xf>
    <xf numFmtId="2" fontId="22" fillId="0" borderId="55" xfId="74" applyNumberFormat="1" applyFont="1" applyBorder="1" applyAlignment="1" applyProtection="1">
      <alignment horizontal="center"/>
      <protection locked="0"/>
    </xf>
    <xf numFmtId="0" fontId="19" fillId="0" borderId="0" xfId="74" applyFont="1" applyAlignment="1">
      <alignment horizontal="left"/>
      <protection/>
    </xf>
    <xf numFmtId="2" fontId="22" fillId="0" borderId="0" xfId="74" applyNumberFormat="1" applyFont="1" applyAlignment="1" applyProtection="1">
      <alignment horizontal="right"/>
      <protection locked="0"/>
    </xf>
    <xf numFmtId="2" fontId="23" fillId="0" borderId="0" xfId="74" applyNumberFormat="1" applyFont="1" applyAlignment="1" applyProtection="1">
      <alignment horizontal="right"/>
      <protection locked="0"/>
    </xf>
    <xf numFmtId="2" fontId="23" fillId="0" borderId="0" xfId="74" applyNumberFormat="1" applyFont="1" applyAlignment="1">
      <alignment horizontal="right"/>
      <protection/>
    </xf>
    <xf numFmtId="2" fontId="19" fillId="0" borderId="0" xfId="74" applyNumberFormat="1" applyFont="1" applyAlignment="1">
      <alignment horizontal="right"/>
      <protection/>
    </xf>
    <xf numFmtId="2" fontId="19" fillId="0" borderId="0" xfId="74" applyNumberFormat="1" applyFont="1" applyAlignment="1">
      <alignment horizontal="left"/>
      <protection/>
    </xf>
    <xf numFmtId="2" fontId="9" fillId="36" borderId="13" xfId="74" applyNumberFormat="1" applyFont="1" applyFill="1" applyBorder="1" applyAlignment="1">
      <alignment horizontal="center" vertical="center"/>
      <protection/>
    </xf>
    <xf numFmtId="2" fontId="9" fillId="0" borderId="25" xfId="74" applyNumberFormat="1" applyFont="1" applyBorder="1" applyAlignment="1" applyProtection="1">
      <alignment horizontal="center"/>
      <protection locked="0"/>
    </xf>
    <xf numFmtId="0" fontId="10" fillId="37" borderId="25" xfId="76" applyFont="1" applyFill="1" applyBorder="1" applyAlignment="1">
      <alignment horizontal="center" vertical="center" wrapText="1"/>
      <protection/>
    </xf>
    <xf numFmtId="0" fontId="9" fillId="37" borderId="35" xfId="76" applyFont="1" applyFill="1" applyBorder="1" applyAlignment="1">
      <alignment horizontal="center" vertical="center" wrapText="1"/>
      <protection/>
    </xf>
    <xf numFmtId="168" fontId="8" fillId="0" borderId="14" xfId="50" applyNumberFormat="1" applyFont="1" applyFill="1" applyBorder="1" applyAlignment="1" applyProtection="1">
      <alignment/>
      <protection locked="0"/>
    </xf>
    <xf numFmtId="168" fontId="10" fillId="0" borderId="25" xfId="76" applyNumberFormat="1" applyFont="1" applyFill="1" applyBorder="1">
      <alignment/>
      <protection/>
    </xf>
    <xf numFmtId="0" fontId="73" fillId="0" borderId="0" xfId="0" applyFont="1" applyBorder="1" applyAlignment="1">
      <alignment/>
    </xf>
    <xf numFmtId="0" fontId="73" fillId="0" borderId="0" xfId="0" applyFont="1" applyBorder="1" applyAlignment="1">
      <alignment horizontal="center"/>
    </xf>
    <xf numFmtId="0" fontId="76" fillId="0" borderId="0" xfId="0" applyFont="1" applyBorder="1" applyAlignment="1">
      <alignment/>
    </xf>
    <xf numFmtId="1" fontId="12" fillId="0" borderId="45" xfId="74" applyNumberFormat="1" applyFont="1" applyBorder="1" applyAlignment="1">
      <alignment horizontal="center" vertical="center" wrapText="1"/>
      <protection/>
    </xf>
    <xf numFmtId="1" fontId="12" fillId="0" borderId="45" xfId="74" applyNumberFormat="1" applyFont="1" applyBorder="1" applyAlignment="1" quotePrefix="1">
      <alignment horizontal="center" vertical="center" wrapText="1"/>
      <protection/>
    </xf>
    <xf numFmtId="1" fontId="12" fillId="0" borderId="44" xfId="74" applyNumberFormat="1" applyFont="1" applyBorder="1" applyAlignment="1">
      <alignment horizontal="center" vertical="center" wrapText="1"/>
      <protection/>
    </xf>
    <xf numFmtId="1" fontId="12" fillId="0" borderId="44" xfId="74" applyNumberFormat="1" applyFont="1" applyBorder="1" applyAlignment="1" quotePrefix="1">
      <alignment horizontal="center" vertical="center" wrapText="1"/>
      <protection/>
    </xf>
    <xf numFmtId="10" fontId="2" fillId="0" borderId="0" xfId="69" applyNumberFormat="1" applyAlignment="1">
      <alignment horizontal="right"/>
      <protection/>
    </xf>
    <xf numFmtId="10" fontId="2" fillId="0" borderId="0" xfId="69" applyNumberFormat="1">
      <alignment/>
      <protection/>
    </xf>
    <xf numFmtId="10" fontId="2" fillId="0" borderId="15" xfId="69" applyNumberFormat="1" applyBorder="1" applyAlignment="1">
      <alignment horizontal="right"/>
      <protection/>
    </xf>
    <xf numFmtId="10" fontId="9" fillId="0" borderId="62" xfId="69" applyNumberFormat="1" applyFont="1" applyBorder="1" applyAlignment="1">
      <alignment horizontal="center"/>
      <protection/>
    </xf>
    <xf numFmtId="10" fontId="9" fillId="33" borderId="53" xfId="69" applyNumberFormat="1" applyFont="1" applyFill="1" applyBorder="1" applyAlignment="1">
      <alignment horizontal="right" vertical="center" wrapText="1"/>
      <protection/>
    </xf>
    <xf numFmtId="10" fontId="2" fillId="10" borderId="53" xfId="69" applyNumberFormat="1" applyFill="1" applyBorder="1">
      <alignment/>
      <protection/>
    </xf>
    <xf numFmtId="10" fontId="9" fillId="33" borderId="53" xfId="69" applyNumberFormat="1" applyFont="1" applyFill="1" applyBorder="1">
      <alignment/>
      <protection/>
    </xf>
    <xf numFmtId="10" fontId="9" fillId="37" borderId="53" xfId="69" applyNumberFormat="1" applyFont="1" applyFill="1" applyBorder="1" applyAlignment="1">
      <alignment horizontal="center" wrapText="1"/>
      <protection/>
    </xf>
    <xf numFmtId="10" fontId="2" fillId="10" borderId="55" xfId="69" applyNumberFormat="1" applyFill="1" applyBorder="1">
      <alignment/>
      <protection/>
    </xf>
    <xf numFmtId="10" fontId="8" fillId="0" borderId="52" xfId="50" applyNumberFormat="1" applyFont="1" applyFill="1" applyBorder="1" applyAlignment="1" applyProtection="1">
      <alignment/>
      <protection locked="0"/>
    </xf>
    <xf numFmtId="10" fontId="8" fillId="0" borderId="49" xfId="50" applyNumberFormat="1" applyFont="1" applyFill="1" applyBorder="1" applyAlignment="1" applyProtection="1">
      <alignment/>
      <protection locked="0"/>
    </xf>
    <xf numFmtId="10" fontId="8" fillId="0" borderId="56" xfId="50" applyNumberFormat="1" applyFont="1" applyFill="1" applyBorder="1" applyAlignment="1" applyProtection="1">
      <alignment/>
      <protection locked="0"/>
    </xf>
    <xf numFmtId="10" fontId="10" fillId="0" borderId="46" xfId="50" applyNumberFormat="1" applyFont="1" applyFill="1" applyBorder="1" applyAlignment="1" applyProtection="1">
      <alignment/>
      <protection/>
    </xf>
    <xf numFmtId="10" fontId="8" fillId="0" borderId="18" xfId="72" applyNumberFormat="1" applyFont="1" applyBorder="1" applyAlignment="1" applyProtection="1">
      <alignment horizontal="right" vertical="center" wrapText="1" indent="1"/>
      <protection locked="0"/>
    </xf>
    <xf numFmtId="10" fontId="10" fillId="0" borderId="61" xfId="72" applyNumberFormat="1" applyFont="1" applyFill="1" applyBorder="1" applyAlignment="1" applyProtection="1">
      <alignment horizontal="right" vertical="center" indent="1"/>
      <protection/>
    </xf>
    <xf numFmtId="10" fontId="10" fillId="0" borderId="32" xfId="50" applyNumberFormat="1" applyFont="1" applyFill="1" applyBorder="1" applyAlignment="1">
      <alignment/>
    </xf>
    <xf numFmtId="10" fontId="10" fillId="0" borderId="36" xfId="76" applyNumberFormat="1" applyFont="1" applyFill="1" applyBorder="1">
      <alignment/>
      <protection/>
    </xf>
    <xf numFmtId="3" fontId="8" fillId="0" borderId="18" xfId="72" applyNumberFormat="1" applyFont="1" applyBorder="1" applyAlignment="1" applyProtection="1">
      <alignment horizontal="right" vertical="center" indent="1"/>
      <protection locked="0"/>
    </xf>
    <xf numFmtId="10" fontId="11" fillId="34" borderId="36" xfId="0" applyNumberFormat="1" applyFont="1" applyFill="1" applyBorder="1" applyAlignment="1">
      <alignment vertical="center"/>
    </xf>
    <xf numFmtId="10" fontId="11" fillId="0" borderId="28" xfId="0" applyNumberFormat="1" applyFont="1" applyBorder="1" applyAlignment="1">
      <alignment vertical="center"/>
    </xf>
    <xf numFmtId="10" fontId="16" fillId="0" borderId="32" xfId="0" applyNumberFormat="1" applyFont="1" applyBorder="1" applyAlignment="1">
      <alignment vertical="center"/>
    </xf>
    <xf numFmtId="10" fontId="11" fillId="0" borderId="32" xfId="0" applyNumberFormat="1" applyFont="1" applyBorder="1" applyAlignment="1">
      <alignment vertical="center"/>
    </xf>
    <xf numFmtId="10" fontId="16" fillId="0" borderId="28" xfId="0" applyNumberFormat="1" applyFont="1" applyBorder="1" applyAlignment="1">
      <alignment vertical="center"/>
    </xf>
    <xf numFmtId="10" fontId="11" fillId="33" borderId="36" xfId="0" applyNumberFormat="1" applyFont="1" applyFill="1" applyBorder="1" applyAlignment="1">
      <alignment vertical="center"/>
    </xf>
    <xf numFmtId="10" fontId="16" fillId="39" borderId="32" xfId="0" applyNumberFormat="1" applyFont="1" applyFill="1" applyBorder="1" applyAlignment="1">
      <alignment vertical="center"/>
    </xf>
    <xf numFmtId="10" fontId="11" fillId="0" borderId="32" xfId="0" applyNumberFormat="1" applyFont="1" applyFill="1" applyBorder="1" applyAlignment="1">
      <alignment vertical="center"/>
    </xf>
    <xf numFmtId="10" fontId="11" fillId="0" borderId="58" xfId="0" applyNumberFormat="1" applyFont="1" applyFill="1" applyBorder="1" applyAlignment="1">
      <alignment vertical="center"/>
    </xf>
    <xf numFmtId="10" fontId="10" fillId="33" borderId="25" xfId="0" applyNumberFormat="1" applyFont="1" applyFill="1" applyBorder="1" applyAlignment="1">
      <alignment vertical="center"/>
    </xf>
    <xf numFmtId="10" fontId="11" fillId="34" borderId="25" xfId="0" applyNumberFormat="1" applyFont="1" applyFill="1" applyBorder="1" applyAlignment="1">
      <alignment/>
    </xf>
    <xf numFmtId="10" fontId="11" fillId="0" borderId="14" xfId="0" applyNumberFormat="1" applyFont="1" applyBorder="1" applyAlignment="1">
      <alignment/>
    </xf>
    <xf numFmtId="10" fontId="11" fillId="0" borderId="16" xfId="0" applyNumberFormat="1" applyFont="1" applyBorder="1" applyAlignment="1">
      <alignment/>
    </xf>
    <xf numFmtId="10" fontId="11" fillId="0" borderId="27" xfId="0" applyNumberFormat="1" applyFont="1" applyBorder="1" applyAlignment="1">
      <alignment/>
    </xf>
    <xf numFmtId="10" fontId="16" fillId="0" borderId="16" xfId="0" applyNumberFormat="1" applyFont="1" applyBorder="1" applyAlignment="1">
      <alignment/>
    </xf>
    <xf numFmtId="10" fontId="16" fillId="0" borderId="27" xfId="0" applyNumberFormat="1" applyFont="1" applyBorder="1" applyAlignment="1">
      <alignment/>
    </xf>
    <xf numFmtId="10" fontId="11" fillId="33" borderId="25" xfId="0" applyNumberFormat="1" applyFont="1" applyFill="1" applyBorder="1" applyAlignment="1">
      <alignment vertical="center"/>
    </xf>
    <xf numFmtId="10" fontId="11" fillId="0" borderId="35" xfId="0" applyNumberFormat="1" applyFont="1" applyBorder="1" applyAlignment="1">
      <alignment/>
    </xf>
    <xf numFmtId="10" fontId="11" fillId="0" borderId="28" xfId="0" applyNumberFormat="1" applyFont="1" applyBorder="1" applyAlignment="1">
      <alignment/>
    </xf>
    <xf numFmtId="10" fontId="11" fillId="0" borderId="61" xfId="0" applyNumberFormat="1" applyFont="1" applyFill="1" applyBorder="1" applyAlignment="1">
      <alignment vertical="center"/>
    </xf>
    <xf numFmtId="10" fontId="11" fillId="33" borderId="13" xfId="0" applyNumberFormat="1" applyFont="1" applyFill="1" applyBorder="1" applyAlignment="1">
      <alignment vertical="center"/>
    </xf>
    <xf numFmtId="10" fontId="10" fillId="34" borderId="25" xfId="0" applyNumberFormat="1" applyFont="1" applyFill="1" applyBorder="1" applyAlignment="1">
      <alignment/>
    </xf>
    <xf numFmtId="10" fontId="10" fillId="0" borderId="14" xfId="0" applyNumberFormat="1" applyFont="1" applyBorder="1" applyAlignment="1">
      <alignment/>
    </xf>
    <xf numFmtId="10" fontId="10" fillId="0" borderId="16" xfId="0" applyNumberFormat="1" applyFont="1" applyBorder="1" applyAlignment="1">
      <alignment/>
    </xf>
    <xf numFmtId="10" fontId="10" fillId="0" borderId="27" xfId="0" applyNumberFormat="1" applyFont="1" applyBorder="1" applyAlignment="1">
      <alignment/>
    </xf>
    <xf numFmtId="10" fontId="10" fillId="0" borderId="35" xfId="0" applyNumberFormat="1" applyFont="1" applyBorder="1" applyAlignment="1">
      <alignment/>
    </xf>
    <xf numFmtId="10" fontId="10" fillId="0" borderId="28" xfId="0" applyNumberFormat="1" applyFont="1" applyBorder="1" applyAlignment="1">
      <alignment/>
    </xf>
    <xf numFmtId="10" fontId="10" fillId="0" borderId="61" xfId="0" applyNumberFormat="1" applyFont="1" applyFill="1" applyBorder="1" applyAlignment="1">
      <alignment vertical="center"/>
    </xf>
    <xf numFmtId="10" fontId="10" fillId="33" borderId="13" xfId="0" applyNumberFormat="1" applyFont="1" applyFill="1" applyBorder="1" applyAlignment="1">
      <alignment vertical="center"/>
    </xf>
    <xf numFmtId="10" fontId="10" fillId="34" borderId="25" xfId="0" applyNumberFormat="1" applyFont="1" applyFill="1" applyBorder="1" applyAlignment="1">
      <alignment vertical="center"/>
    </xf>
    <xf numFmtId="10" fontId="10" fillId="0" borderId="28" xfId="0" applyNumberFormat="1" applyFont="1" applyBorder="1" applyAlignment="1">
      <alignment vertical="center"/>
    </xf>
    <xf numFmtId="10" fontId="10" fillId="0" borderId="14" xfId="0" applyNumberFormat="1" applyFont="1" applyBorder="1" applyAlignment="1">
      <alignment vertical="center"/>
    </xf>
    <xf numFmtId="10" fontId="10" fillId="0" borderId="16" xfId="0" applyNumberFormat="1" applyFont="1" applyBorder="1" applyAlignment="1">
      <alignment vertical="center"/>
    </xf>
    <xf numFmtId="10" fontId="10" fillId="0" borderId="32" xfId="0" applyNumberFormat="1" applyFont="1" applyFill="1" applyBorder="1" applyAlignment="1">
      <alignment vertical="center"/>
    </xf>
    <xf numFmtId="10" fontId="10" fillId="0" borderId="58" xfId="0" applyNumberFormat="1" applyFont="1" applyFill="1" applyBorder="1" applyAlignment="1">
      <alignment vertical="center"/>
    </xf>
    <xf numFmtId="10" fontId="17" fillId="0" borderId="16" xfId="0" applyNumberFormat="1" applyFont="1" applyBorder="1" applyAlignment="1">
      <alignment/>
    </xf>
    <xf numFmtId="10" fontId="17" fillId="0" borderId="27" xfId="0" applyNumberFormat="1" applyFont="1" applyBorder="1" applyAlignment="1">
      <alignment/>
    </xf>
    <xf numFmtId="10" fontId="17" fillId="0" borderId="32" xfId="0" applyNumberFormat="1" applyFont="1" applyBorder="1" applyAlignment="1">
      <alignment vertical="center"/>
    </xf>
    <xf numFmtId="10" fontId="17" fillId="39" borderId="32" xfId="0" applyNumberFormat="1" applyFont="1" applyFill="1" applyBorder="1" applyAlignment="1">
      <alignment vertical="center"/>
    </xf>
    <xf numFmtId="10" fontId="10" fillId="34" borderId="36" xfId="0" applyNumberFormat="1" applyFont="1" applyFill="1" applyBorder="1" applyAlignment="1">
      <alignment vertical="center"/>
    </xf>
    <xf numFmtId="10" fontId="10" fillId="0" borderId="32" xfId="0" applyNumberFormat="1" applyFont="1" applyBorder="1" applyAlignment="1">
      <alignment vertical="center"/>
    </xf>
    <xf numFmtId="10" fontId="17" fillId="0" borderId="28" xfId="0" applyNumberFormat="1" applyFont="1" applyBorder="1" applyAlignment="1">
      <alignment vertical="center"/>
    </xf>
    <xf numFmtId="10" fontId="10" fillId="33" borderId="36" xfId="0" applyNumberFormat="1" applyFont="1" applyFill="1" applyBorder="1" applyAlignment="1">
      <alignment vertical="center"/>
    </xf>
    <xf numFmtId="3" fontId="8" fillId="0" borderId="66" xfId="72" applyNumberFormat="1" applyFont="1" applyBorder="1" applyAlignment="1" applyProtection="1">
      <alignment horizontal="right" vertical="center" wrapText="1"/>
      <protection locked="0"/>
    </xf>
    <xf numFmtId="10" fontId="8" fillId="0" borderId="66" xfId="72" applyNumberFormat="1" applyFont="1" applyBorder="1" applyAlignment="1" applyProtection="1">
      <alignment horizontal="right" vertical="center" wrapText="1"/>
      <protection locked="0"/>
    </xf>
    <xf numFmtId="3" fontId="8" fillId="0" borderId="18" xfId="72" applyNumberFormat="1" applyFont="1" applyBorder="1" applyAlignment="1" applyProtection="1">
      <alignment horizontal="right" vertical="center" wrapText="1"/>
      <protection locked="0"/>
    </xf>
    <xf numFmtId="10" fontId="8" fillId="0" borderId="18" xfId="72" applyNumberFormat="1" applyFont="1" applyBorder="1" applyAlignment="1" applyProtection="1">
      <alignment horizontal="right" vertical="center" wrapText="1"/>
      <protection locked="0"/>
    </xf>
    <xf numFmtId="167" fontId="10" fillId="40" borderId="36" xfId="72" applyNumberFormat="1" applyFont="1" applyFill="1" applyBorder="1" applyAlignment="1" applyProtection="1">
      <alignment horizontal="right" vertical="center" wrapText="1"/>
      <protection/>
    </xf>
    <xf numFmtId="10" fontId="10" fillId="40" borderId="36" xfId="72" applyNumberFormat="1" applyFont="1" applyFill="1" applyBorder="1" applyAlignment="1" applyProtection="1">
      <alignment horizontal="right" vertical="center" wrapText="1"/>
      <protection/>
    </xf>
    <xf numFmtId="0" fontId="11" fillId="33" borderId="45" xfId="69" applyFont="1" applyFill="1" applyBorder="1" applyAlignment="1">
      <alignment vertical="center"/>
      <protection/>
    </xf>
    <xf numFmtId="0" fontId="9" fillId="0" borderId="36" xfId="69" applyFont="1" applyBorder="1" applyAlignment="1">
      <alignment horizontal="center"/>
      <protection/>
    </xf>
    <xf numFmtId="166" fontId="9" fillId="0" borderId="32" xfId="69" applyNumberFormat="1" applyFont="1" applyBorder="1" applyAlignment="1">
      <alignment vertical="center"/>
      <protection/>
    </xf>
    <xf numFmtId="166" fontId="2" fillId="0" borderId="28" xfId="44" applyNumberFormat="1" applyFont="1" applyBorder="1" applyAlignment="1">
      <alignment vertical="center"/>
    </xf>
    <xf numFmtId="166" fontId="9" fillId="0" borderId="28" xfId="69" applyNumberFormat="1" applyFont="1" applyBorder="1" applyAlignment="1">
      <alignment vertical="center"/>
      <protection/>
    </xf>
    <xf numFmtId="166" fontId="2" fillId="0" borderId="30" xfId="44" applyNumberFormat="1" applyFont="1" applyBorder="1" applyAlignment="1">
      <alignment vertical="center"/>
    </xf>
    <xf numFmtId="166" fontId="11" fillId="33" borderId="67" xfId="69" applyNumberFormat="1" applyFont="1" applyFill="1" applyBorder="1" applyAlignment="1">
      <alignment vertical="center"/>
      <protection/>
    </xf>
    <xf numFmtId="166" fontId="11" fillId="33" borderId="36" xfId="69" applyNumberFormat="1" applyFont="1" applyFill="1" applyBorder="1" applyAlignment="1">
      <alignment vertical="center"/>
      <protection/>
    </xf>
    <xf numFmtId="0" fontId="9" fillId="0" borderId="44" xfId="69" applyFont="1" applyBorder="1" applyAlignment="1">
      <alignment horizontal="center"/>
      <protection/>
    </xf>
    <xf numFmtId="0" fontId="9" fillId="37" borderId="38" xfId="69" applyFont="1" applyFill="1" applyBorder="1" applyAlignment="1">
      <alignment horizontal="center" vertical="center" wrapText="1"/>
      <protection/>
    </xf>
    <xf numFmtId="0" fontId="9" fillId="37" borderId="68" xfId="69" applyFont="1" applyFill="1" applyBorder="1" applyAlignment="1">
      <alignment horizontal="center" vertical="center" wrapText="1"/>
      <protection/>
    </xf>
    <xf numFmtId="166" fontId="2" fillId="0" borderId="53" xfId="44" applyNumberFormat="1" applyFont="1" applyBorder="1" applyAlignment="1">
      <alignment vertical="center"/>
    </xf>
    <xf numFmtId="166" fontId="9" fillId="0" borderId="53" xfId="69" applyNumberFormat="1" applyFont="1" applyBorder="1" applyAlignment="1">
      <alignment vertical="center"/>
      <protection/>
    </xf>
    <xf numFmtId="166" fontId="2" fillId="0" borderId="55" xfId="44" applyNumberFormat="1" applyFont="1" applyBorder="1" applyAlignment="1">
      <alignment vertical="center"/>
    </xf>
    <xf numFmtId="166" fontId="11" fillId="33" borderId="42" xfId="69" applyNumberFormat="1" applyFont="1" applyFill="1" applyBorder="1" applyAlignment="1">
      <alignment vertical="center"/>
      <protection/>
    </xf>
    <xf numFmtId="0" fontId="2" fillId="0" borderId="65" xfId="69" applyBorder="1" applyAlignment="1">
      <alignment vertical="center"/>
      <protection/>
    </xf>
    <xf numFmtId="166" fontId="11" fillId="33" borderId="44" xfId="69" applyNumberFormat="1" applyFont="1" applyFill="1" applyBorder="1" applyAlignment="1">
      <alignment vertical="center"/>
      <protection/>
    </xf>
    <xf numFmtId="166" fontId="9" fillId="0" borderId="51" xfId="69" applyNumberFormat="1" applyFont="1" applyBorder="1" applyAlignment="1">
      <alignment vertical="center"/>
      <protection/>
    </xf>
    <xf numFmtId="0" fontId="14" fillId="0" borderId="0" xfId="73" applyFont="1" applyBorder="1" applyAlignment="1">
      <alignment horizontal="center"/>
      <protection/>
    </xf>
    <xf numFmtId="0" fontId="73" fillId="0" borderId="25" xfId="0" applyFont="1" applyBorder="1" applyAlignment="1">
      <alignment horizontal="left" vertical="center"/>
    </xf>
    <xf numFmtId="0" fontId="74" fillId="12" borderId="25" xfId="0" applyFont="1" applyFill="1" applyBorder="1" applyAlignment="1">
      <alignment horizontal="left" vertical="center"/>
    </xf>
    <xf numFmtId="0" fontId="72" fillId="0" borderId="31" xfId="0" applyFont="1" applyBorder="1" applyAlignment="1">
      <alignment horizontal="center"/>
    </xf>
    <xf numFmtId="0" fontId="72" fillId="0" borderId="29" xfId="0" applyFont="1" applyBorder="1" applyAlignment="1">
      <alignment horizontal="center"/>
    </xf>
    <xf numFmtId="0" fontId="72" fillId="0" borderId="36" xfId="0" applyFont="1" applyBorder="1" applyAlignment="1">
      <alignment horizontal="center"/>
    </xf>
    <xf numFmtId="0" fontId="73" fillId="0" borderId="25" xfId="0" applyFont="1" applyBorder="1" applyAlignment="1">
      <alignment horizontal="center"/>
    </xf>
    <xf numFmtId="0" fontId="73" fillId="0" borderId="25" xfId="0" applyFont="1" applyBorder="1" applyAlignment="1">
      <alignment horizontal="left" indent="3"/>
    </xf>
    <xf numFmtId="0" fontId="76" fillId="12" borderId="25" xfId="0" applyFont="1" applyFill="1" applyBorder="1" applyAlignment="1">
      <alignment horizontal="left" vertical="center"/>
    </xf>
    <xf numFmtId="0" fontId="73" fillId="0" borderId="31" xfId="0" applyFont="1" applyBorder="1" applyAlignment="1">
      <alignment horizontal="left" indent="3"/>
    </xf>
    <xf numFmtId="0" fontId="73" fillId="0" borderId="29" xfId="0" applyFont="1" applyBorder="1" applyAlignment="1">
      <alignment horizontal="left" indent="3"/>
    </xf>
    <xf numFmtId="0" fontId="73" fillId="0" borderId="36" xfId="0" applyFont="1" applyBorder="1" applyAlignment="1">
      <alignment horizontal="left" indent="3"/>
    </xf>
    <xf numFmtId="0" fontId="10" fillId="33" borderId="31"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1" fillId="0" borderId="31"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6" xfId="0" applyFont="1" applyFill="1" applyBorder="1" applyAlignment="1">
      <alignment horizontal="center" vertical="center"/>
    </xf>
    <xf numFmtId="0" fontId="10" fillId="33" borderId="31" xfId="0" applyFont="1" applyFill="1" applyBorder="1" applyAlignment="1">
      <alignment horizontal="left" vertical="center"/>
    </xf>
    <xf numFmtId="0" fontId="10" fillId="33" borderId="29" xfId="0" applyFont="1" applyFill="1" applyBorder="1" applyAlignment="1">
      <alignment horizontal="left" vertical="center"/>
    </xf>
    <xf numFmtId="0" fontId="10" fillId="33" borderId="36" xfId="0" applyFont="1" applyFill="1" applyBorder="1" applyAlignment="1">
      <alignment horizontal="left" vertical="center"/>
    </xf>
    <xf numFmtId="0" fontId="14" fillId="35" borderId="31" xfId="0" applyFont="1" applyFill="1" applyBorder="1" applyAlignment="1">
      <alignment horizontal="center" vertical="center" wrapText="1"/>
    </xf>
    <xf numFmtId="0" fontId="14" fillId="35" borderId="29" xfId="0" applyFont="1" applyFill="1" applyBorder="1" applyAlignment="1">
      <alignment horizontal="center" vertical="center" wrapText="1"/>
    </xf>
    <xf numFmtId="0" fontId="14" fillId="35" borderId="36" xfId="0" applyFont="1" applyFill="1" applyBorder="1" applyAlignment="1">
      <alignment horizontal="center" vertical="center" wrapText="1"/>
    </xf>
    <xf numFmtId="0" fontId="73" fillId="0" borderId="31" xfId="0" applyFont="1" applyBorder="1" applyAlignment="1">
      <alignment horizontal="center"/>
    </xf>
    <xf numFmtId="0" fontId="73" fillId="0" borderId="29" xfId="0" applyFont="1" applyBorder="1" applyAlignment="1">
      <alignment horizontal="center"/>
    </xf>
    <xf numFmtId="0" fontId="73" fillId="0" borderId="36" xfId="0" applyFont="1" applyBorder="1" applyAlignment="1">
      <alignment horizontal="center"/>
    </xf>
    <xf numFmtId="0" fontId="16" fillId="0" borderId="10" xfId="0" applyFont="1" applyBorder="1" applyAlignment="1">
      <alignment horizontal="left" vertical="center" wrapText="1"/>
    </xf>
    <xf numFmtId="0" fontId="16" fillId="0" borderId="28" xfId="0" applyFont="1" applyBorder="1" applyAlignment="1">
      <alignment horizontal="left" vertical="center" wrapText="1"/>
    </xf>
    <xf numFmtId="0" fontId="10" fillId="34" borderId="29" xfId="0" applyFont="1" applyFill="1" applyBorder="1" applyAlignment="1">
      <alignment horizontal="left" vertical="center" wrapText="1"/>
    </xf>
    <xf numFmtId="0" fontId="10" fillId="34" borderId="36" xfId="0" applyFont="1" applyFill="1" applyBorder="1" applyAlignment="1">
      <alignment horizontal="left" vertical="center" wrapText="1"/>
    </xf>
    <xf numFmtId="0" fontId="14" fillId="35" borderId="31" xfId="0" applyFont="1" applyFill="1" applyBorder="1" applyAlignment="1">
      <alignment horizontal="center" vertical="center"/>
    </xf>
    <xf numFmtId="0" fontId="14" fillId="35" borderId="29" xfId="0" applyFont="1" applyFill="1" applyBorder="1" applyAlignment="1">
      <alignment horizontal="center" vertical="center"/>
    </xf>
    <xf numFmtId="0" fontId="2" fillId="0" borderId="0" xfId="69" applyAlignment="1">
      <alignment horizontal="left" vertical="center" wrapText="1"/>
      <protection/>
    </xf>
    <xf numFmtId="0" fontId="10" fillId="0" borderId="0" xfId="69" applyFont="1" applyAlignment="1">
      <alignment horizontal="center" vertical="center"/>
      <protection/>
    </xf>
    <xf numFmtId="0" fontId="9" fillId="0" borderId="31" xfId="69" applyFont="1" applyBorder="1" applyAlignment="1">
      <alignment horizontal="center" vertical="center"/>
      <protection/>
    </xf>
    <xf numFmtId="0" fontId="9" fillId="0" borderId="29" xfId="69" applyFont="1" applyBorder="1" applyAlignment="1">
      <alignment horizontal="center" vertical="center"/>
      <protection/>
    </xf>
    <xf numFmtId="0" fontId="11" fillId="33" borderId="69" xfId="69" applyFont="1" applyFill="1" applyBorder="1" applyAlignment="1">
      <alignment horizontal="center" vertical="center"/>
      <protection/>
    </xf>
    <xf numFmtId="0" fontId="11" fillId="33" borderId="59" xfId="69" applyFont="1" applyFill="1" applyBorder="1" applyAlignment="1">
      <alignment horizontal="center" vertical="center"/>
      <protection/>
    </xf>
    <xf numFmtId="0" fontId="11" fillId="37" borderId="70" xfId="69" applyFont="1" applyFill="1" applyBorder="1" applyAlignment="1">
      <alignment horizontal="center" vertical="center"/>
      <protection/>
    </xf>
    <xf numFmtId="0" fontId="11" fillId="37" borderId="60" xfId="69" applyFont="1" applyFill="1" applyBorder="1" applyAlignment="1">
      <alignment horizontal="center" vertical="center"/>
      <protection/>
    </xf>
    <xf numFmtId="0" fontId="9" fillId="37" borderId="71" xfId="69" applyFont="1" applyFill="1" applyBorder="1" applyAlignment="1">
      <alignment horizontal="center" vertical="center" wrapText="1"/>
      <protection/>
    </xf>
    <xf numFmtId="0" fontId="9" fillId="37" borderId="61" xfId="69" applyFont="1" applyFill="1" applyBorder="1" applyAlignment="1">
      <alignment horizontal="center" vertical="center" wrapText="1"/>
      <protection/>
    </xf>
    <xf numFmtId="0" fontId="9" fillId="0" borderId="10" xfId="69" applyFont="1" applyBorder="1" applyAlignment="1">
      <alignment horizontal="left" vertical="center"/>
      <protection/>
    </xf>
    <xf numFmtId="0" fontId="2" fillId="10" borderId="18" xfId="69" applyFill="1" applyBorder="1" applyAlignment="1">
      <alignment horizontal="left" wrapText="1"/>
      <protection/>
    </xf>
    <xf numFmtId="0" fontId="2" fillId="10" borderId="10" xfId="69" applyFill="1" applyBorder="1" applyAlignment="1">
      <alignment horizontal="left" wrapText="1"/>
      <protection/>
    </xf>
    <xf numFmtId="0" fontId="2" fillId="10" borderId="17" xfId="69" applyFill="1" applyBorder="1" applyAlignment="1">
      <alignment horizontal="left" wrapText="1"/>
      <protection/>
    </xf>
    <xf numFmtId="3" fontId="10" fillId="33" borderId="72" xfId="69" applyNumberFormat="1" applyFont="1" applyFill="1" applyBorder="1" applyAlignment="1">
      <alignment horizontal="center"/>
      <protection/>
    </xf>
    <xf numFmtId="3" fontId="10" fillId="33" borderId="15" xfId="69" applyNumberFormat="1" applyFont="1" applyFill="1" applyBorder="1" applyAlignment="1">
      <alignment horizontal="center"/>
      <protection/>
    </xf>
    <xf numFmtId="0" fontId="9" fillId="33" borderId="18" xfId="69" applyFont="1" applyFill="1" applyBorder="1" applyAlignment="1">
      <alignment horizontal="center" wrapText="1"/>
      <protection/>
    </xf>
    <xf numFmtId="0" fontId="9" fillId="33" borderId="10" xfId="69" applyFont="1" applyFill="1" applyBorder="1" applyAlignment="1">
      <alignment horizontal="center" wrapText="1"/>
      <protection/>
    </xf>
    <xf numFmtId="0" fontId="9" fillId="33" borderId="17" xfId="69" applyFont="1" applyFill="1" applyBorder="1" applyAlignment="1">
      <alignment horizontal="center" wrapText="1"/>
      <protection/>
    </xf>
    <xf numFmtId="3" fontId="10" fillId="33" borderId="55" xfId="69" applyNumberFormat="1" applyFont="1" applyFill="1" applyBorder="1" applyAlignment="1">
      <alignment horizontal="right" vertical="center"/>
      <protection/>
    </xf>
    <xf numFmtId="3" fontId="10" fillId="33" borderId="65" xfId="69" applyNumberFormat="1" applyFont="1" applyFill="1" applyBorder="1" applyAlignment="1">
      <alignment horizontal="right" vertical="center"/>
      <protection/>
    </xf>
    <xf numFmtId="3" fontId="10" fillId="33" borderId="40" xfId="69" applyNumberFormat="1" applyFont="1" applyFill="1" applyBorder="1" applyAlignment="1">
      <alignment horizontal="right" vertical="center"/>
      <protection/>
    </xf>
    <xf numFmtId="3" fontId="10" fillId="33" borderId="18" xfId="69" applyNumberFormat="1" applyFont="1" applyFill="1" applyBorder="1" applyAlignment="1">
      <alignment horizontal="center"/>
      <protection/>
    </xf>
    <xf numFmtId="3" fontId="10" fillId="33" borderId="17" xfId="69" applyNumberFormat="1" applyFont="1" applyFill="1" applyBorder="1" applyAlignment="1">
      <alignment horizontal="center"/>
      <protection/>
    </xf>
    <xf numFmtId="0" fontId="2" fillId="10" borderId="53" xfId="69" applyFill="1" applyBorder="1" applyAlignment="1">
      <alignment horizontal="left" wrapText="1"/>
      <protection/>
    </xf>
    <xf numFmtId="0" fontId="11" fillId="33" borderId="18" xfId="69" applyFont="1" applyFill="1" applyBorder="1" applyAlignment="1">
      <alignment horizontal="center" vertical="center" wrapText="1"/>
      <protection/>
    </xf>
    <xf numFmtId="0" fontId="11" fillId="33" borderId="10" xfId="69" applyFont="1" applyFill="1" applyBorder="1" applyAlignment="1">
      <alignment horizontal="center" vertical="center" wrapText="1"/>
      <protection/>
    </xf>
    <xf numFmtId="0" fontId="11" fillId="33" borderId="17" xfId="69" applyFont="1" applyFill="1" applyBorder="1" applyAlignment="1">
      <alignment horizontal="center" vertical="center" wrapText="1"/>
      <protection/>
    </xf>
    <xf numFmtId="0" fontId="9" fillId="33" borderId="18" xfId="69" applyFont="1" applyFill="1" applyBorder="1" applyAlignment="1">
      <alignment horizontal="center" vertical="center" wrapText="1"/>
      <protection/>
    </xf>
    <xf numFmtId="0" fontId="9" fillId="33" borderId="10" xfId="69" applyFont="1" applyFill="1" applyBorder="1" applyAlignment="1">
      <alignment horizontal="center" vertical="center" wrapText="1"/>
      <protection/>
    </xf>
    <xf numFmtId="0" fontId="9" fillId="36" borderId="17" xfId="69" applyFont="1" applyFill="1" applyBorder="1" applyAlignment="1">
      <alignment horizontal="center" vertical="center" wrapText="1"/>
      <protection/>
    </xf>
    <xf numFmtId="0" fontId="9" fillId="0" borderId="53" xfId="69" applyFont="1" applyBorder="1" applyAlignment="1">
      <alignment horizontal="center"/>
      <protection/>
    </xf>
    <xf numFmtId="0" fontId="10" fillId="36" borderId="18" xfId="69" applyFont="1" applyFill="1" applyBorder="1" applyAlignment="1">
      <alignment horizontal="center" wrapText="1"/>
      <protection/>
    </xf>
    <xf numFmtId="0" fontId="10" fillId="36" borderId="10" xfId="69" applyFont="1" applyFill="1" applyBorder="1" applyAlignment="1">
      <alignment horizontal="center" wrapText="1"/>
      <protection/>
    </xf>
    <xf numFmtId="0" fontId="10" fillId="36" borderId="17" xfId="69" applyFont="1" applyFill="1" applyBorder="1" applyAlignment="1">
      <alignment horizontal="center" wrapText="1"/>
      <protection/>
    </xf>
    <xf numFmtId="0" fontId="9" fillId="36" borderId="19" xfId="69" applyFont="1" applyFill="1" applyBorder="1" applyAlignment="1">
      <alignment horizontal="center" vertical="center" wrapText="1"/>
      <protection/>
    </xf>
    <xf numFmtId="0" fontId="9" fillId="36" borderId="26" xfId="69" applyFont="1" applyFill="1" applyBorder="1" applyAlignment="1">
      <alignment horizontal="center" vertical="center" wrapText="1"/>
      <protection/>
    </xf>
    <xf numFmtId="0" fontId="9" fillId="36" borderId="62" xfId="69" applyFont="1" applyFill="1" applyBorder="1" applyAlignment="1">
      <alignment horizontal="center" vertical="center" wrapText="1"/>
      <protection/>
    </xf>
    <xf numFmtId="0" fontId="9" fillId="36" borderId="63" xfId="69" applyFont="1" applyFill="1" applyBorder="1" applyAlignment="1">
      <alignment horizontal="center" vertical="center"/>
      <protection/>
    </xf>
    <xf numFmtId="0" fontId="9" fillId="36" borderId="0" xfId="69" applyFont="1" applyFill="1" applyBorder="1" applyAlignment="1">
      <alignment horizontal="center" vertical="center"/>
      <protection/>
    </xf>
    <xf numFmtId="10" fontId="10" fillId="33" borderId="55" xfId="69" applyNumberFormat="1" applyFont="1" applyFill="1" applyBorder="1" applyAlignment="1">
      <alignment horizontal="right" vertical="center"/>
      <protection/>
    </xf>
    <xf numFmtId="10" fontId="10" fillId="33" borderId="65" xfId="69" applyNumberFormat="1" applyFont="1" applyFill="1" applyBorder="1" applyAlignment="1">
      <alignment horizontal="right" vertical="center"/>
      <protection/>
    </xf>
    <xf numFmtId="10" fontId="10" fillId="33" borderId="40" xfId="69" applyNumberFormat="1" applyFont="1" applyFill="1" applyBorder="1" applyAlignment="1">
      <alignment horizontal="right" vertical="center"/>
      <protection/>
    </xf>
    <xf numFmtId="0" fontId="10" fillId="33" borderId="18" xfId="69" applyFont="1" applyFill="1" applyBorder="1" applyAlignment="1">
      <alignment horizontal="center" vertical="center" wrapText="1"/>
      <protection/>
    </xf>
    <xf numFmtId="0" fontId="10" fillId="33" borderId="10" xfId="69" applyFont="1" applyFill="1" applyBorder="1" applyAlignment="1">
      <alignment horizontal="center" vertical="center" wrapText="1"/>
      <protection/>
    </xf>
    <xf numFmtId="0" fontId="10" fillId="33" borderId="17" xfId="69" applyFont="1" applyFill="1" applyBorder="1" applyAlignment="1">
      <alignment horizontal="center" vertical="center" wrapText="1"/>
      <protection/>
    </xf>
    <xf numFmtId="0" fontId="9" fillId="36" borderId="55" xfId="69" applyFont="1" applyFill="1" applyBorder="1" applyAlignment="1">
      <alignment horizontal="center" vertical="center" wrapText="1"/>
      <protection/>
    </xf>
    <xf numFmtId="0" fontId="9" fillId="36" borderId="65" xfId="69" applyFont="1" applyFill="1" applyBorder="1" applyAlignment="1">
      <alignment horizontal="center" vertical="center" wrapText="1"/>
      <protection/>
    </xf>
    <xf numFmtId="0" fontId="9" fillId="36" borderId="40" xfId="69" applyFont="1" applyFill="1" applyBorder="1" applyAlignment="1">
      <alignment horizontal="center" vertical="center" wrapText="1"/>
      <protection/>
    </xf>
    <xf numFmtId="0" fontId="10" fillId="0" borderId="0" xfId="69" applyFont="1" applyAlignment="1">
      <alignment horizontal="center"/>
      <protection/>
    </xf>
    <xf numFmtId="0" fontId="10" fillId="0" borderId="0" xfId="69" applyFont="1" applyAlignment="1">
      <alignment horizontal="center" wrapText="1"/>
      <protection/>
    </xf>
    <xf numFmtId="10" fontId="9" fillId="36" borderId="55" xfId="69" applyNumberFormat="1" applyFont="1" applyFill="1" applyBorder="1" applyAlignment="1">
      <alignment horizontal="center" vertical="center" wrapText="1"/>
      <protection/>
    </xf>
    <xf numFmtId="10" fontId="9" fillId="36" borderId="65" xfId="69" applyNumberFormat="1" applyFont="1" applyFill="1" applyBorder="1" applyAlignment="1">
      <alignment horizontal="center" vertical="center" wrapText="1"/>
      <protection/>
    </xf>
    <xf numFmtId="0" fontId="13" fillId="0" borderId="44" xfId="74" applyFont="1" applyBorder="1" applyAlignment="1">
      <alignment horizontal="center" vertical="center" wrapText="1"/>
      <protection/>
    </xf>
    <xf numFmtId="0" fontId="14" fillId="0" borderId="0" xfId="74" applyFont="1" applyBorder="1" applyAlignment="1">
      <alignment horizontal="center" vertical="center" wrapText="1"/>
      <protection/>
    </xf>
    <xf numFmtId="0" fontId="20" fillId="0" borderId="73" xfId="74" applyFont="1" applyBorder="1" applyAlignment="1">
      <alignment horizontal="center" vertical="center" textRotation="90" wrapText="1"/>
      <protection/>
    </xf>
    <xf numFmtId="0" fontId="20" fillId="0" borderId="24" xfId="74" applyFont="1" applyBorder="1" applyAlignment="1">
      <alignment horizontal="center" vertical="center" textRotation="90" wrapText="1"/>
      <protection/>
    </xf>
    <xf numFmtId="0" fontId="10" fillId="37" borderId="57" xfId="76" applyFont="1" applyFill="1" applyBorder="1" applyAlignment="1">
      <alignment horizontal="center" vertical="center" wrapText="1"/>
      <protection/>
    </xf>
    <xf numFmtId="0" fontId="10" fillId="37" borderId="63" xfId="76" applyFont="1" applyFill="1" applyBorder="1" applyAlignment="1">
      <alignment horizontal="center" vertical="center" wrapText="1"/>
      <protection/>
    </xf>
    <xf numFmtId="0" fontId="10" fillId="37" borderId="72" xfId="76" applyFont="1" applyFill="1" applyBorder="1" applyAlignment="1">
      <alignment horizontal="center" vertical="center" wrapText="1"/>
      <protection/>
    </xf>
    <xf numFmtId="0" fontId="10" fillId="37" borderId="71" xfId="76" applyFont="1" applyFill="1" applyBorder="1" applyAlignment="1">
      <alignment horizontal="center" vertical="center" wrapText="1"/>
      <protection/>
    </xf>
    <xf numFmtId="0" fontId="10" fillId="37" borderId="58" xfId="76" applyFont="1" applyFill="1" applyBorder="1" applyAlignment="1">
      <alignment horizontal="center" vertical="center" wrapText="1"/>
      <protection/>
    </xf>
    <xf numFmtId="0" fontId="10" fillId="37" borderId="32" xfId="76" applyFont="1" applyFill="1" applyBorder="1" applyAlignment="1">
      <alignment horizontal="center" vertical="center" wrapText="1"/>
      <protection/>
    </xf>
    <xf numFmtId="0" fontId="11" fillId="37" borderId="25" xfId="76" applyFont="1" applyFill="1" applyBorder="1" applyAlignment="1">
      <alignment horizontal="center" vertical="center" wrapText="1"/>
      <protection/>
    </xf>
    <xf numFmtId="167" fontId="10" fillId="0" borderId="0" xfId="76" applyNumberFormat="1" applyFont="1" applyFill="1" applyBorder="1" applyAlignment="1" applyProtection="1">
      <alignment horizontal="center" vertical="center" wrapText="1"/>
      <protection/>
    </xf>
    <xf numFmtId="0" fontId="2" fillId="0" borderId="60" xfId="72" applyFont="1" applyFill="1" applyBorder="1" applyAlignment="1" applyProtection="1">
      <alignment horizontal="right"/>
      <protection/>
    </xf>
    <xf numFmtId="0" fontId="10" fillId="37" borderId="11" xfId="76" applyFont="1" applyFill="1" applyBorder="1" applyAlignment="1">
      <alignment horizontal="center" vertical="center" wrapText="1"/>
      <protection/>
    </xf>
    <xf numFmtId="0" fontId="10" fillId="37" borderId="12" xfId="76" applyFont="1" applyFill="1" applyBorder="1" applyAlignment="1">
      <alignment horizontal="center" vertical="center" wrapText="1"/>
      <protection/>
    </xf>
    <xf numFmtId="0" fontId="10" fillId="37" borderId="14" xfId="76" applyFont="1" applyFill="1" applyBorder="1" applyAlignment="1">
      <alignment horizontal="center" vertical="center" wrapText="1"/>
      <protection/>
    </xf>
    <xf numFmtId="0" fontId="10" fillId="0" borderId="50" xfId="76" applyFont="1" applyFill="1" applyBorder="1" applyAlignment="1" applyProtection="1">
      <alignment horizontal="left"/>
      <protection/>
    </xf>
    <xf numFmtId="0" fontId="10" fillId="0" borderId="44" xfId="76" applyFont="1" applyFill="1" applyBorder="1" applyAlignment="1" applyProtection="1">
      <alignment horizontal="left"/>
      <protection/>
    </xf>
    <xf numFmtId="0" fontId="8" fillId="0" borderId="70" xfId="76" applyFont="1" applyFill="1" applyBorder="1" applyAlignment="1">
      <alignment horizontal="left" vertical="center" wrapText="1"/>
      <protection/>
    </xf>
    <xf numFmtId="0" fontId="2" fillId="0" borderId="60" xfId="72" applyFont="1" applyBorder="1" applyAlignment="1" applyProtection="1">
      <alignment horizontal="right"/>
      <protection/>
    </xf>
    <xf numFmtId="0" fontId="10" fillId="0" borderId="0" xfId="72" applyFont="1" applyAlignment="1">
      <alignment horizontal="center" wrapText="1"/>
      <protection/>
    </xf>
    <xf numFmtId="0" fontId="10" fillId="0" borderId="69" xfId="72" applyFont="1" applyBorder="1" applyAlignment="1" applyProtection="1">
      <alignment horizontal="center"/>
      <protection/>
    </xf>
    <xf numFmtId="0" fontId="10" fillId="0" borderId="59" xfId="72" applyFont="1" applyBorder="1" applyAlignment="1" applyProtection="1">
      <alignment horizontal="center"/>
      <protection/>
    </xf>
    <xf numFmtId="0" fontId="10" fillId="0" borderId="70" xfId="72" applyFont="1" applyBorder="1" applyAlignment="1" applyProtection="1">
      <alignment horizontal="center" vertical="center"/>
      <protection/>
    </xf>
    <xf numFmtId="0" fontId="10" fillId="0" borderId="60" xfId="72" applyFont="1" applyBorder="1" applyAlignment="1" applyProtection="1">
      <alignment horizontal="center" vertical="center"/>
      <protection/>
    </xf>
    <xf numFmtId="0" fontId="10" fillId="0" borderId="29" xfId="72" applyFont="1" applyBorder="1" applyAlignment="1" applyProtection="1">
      <alignment horizontal="center"/>
      <protection/>
    </xf>
    <xf numFmtId="0" fontId="10" fillId="0" borderId="45" xfId="72" applyFont="1" applyBorder="1" applyAlignment="1" applyProtection="1">
      <alignment horizontal="center"/>
      <protection/>
    </xf>
    <xf numFmtId="0" fontId="10" fillId="0" borderId="22" xfId="72" applyFont="1" applyBorder="1" applyAlignment="1" applyProtection="1">
      <alignment horizontal="center"/>
      <protection/>
    </xf>
    <xf numFmtId="0" fontId="10" fillId="0" borderId="43" xfId="72" applyFont="1" applyBorder="1" applyAlignment="1" applyProtection="1">
      <alignment horizontal="center"/>
      <protection/>
    </xf>
    <xf numFmtId="0" fontId="10" fillId="0" borderId="74" xfId="72" applyFont="1" applyBorder="1" applyAlignment="1" applyProtection="1">
      <alignment horizontal="center"/>
      <protection/>
    </xf>
    <xf numFmtId="0" fontId="10" fillId="0" borderId="38" xfId="72" applyFont="1" applyBorder="1" applyAlignment="1" applyProtection="1">
      <alignment horizontal="center" vertical="center"/>
      <protection/>
    </xf>
    <xf numFmtId="0" fontId="10" fillId="0" borderId="68" xfId="72" applyFont="1" applyBorder="1" applyAlignment="1" applyProtection="1">
      <alignment horizontal="center" vertical="center"/>
      <protection/>
    </xf>
  </cellXfs>
  <cellStyles count="7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2 2" xfId="43"/>
    <cellStyle name="Ezres 3" xfId="44"/>
    <cellStyle name="Ezres 4" xfId="45"/>
    <cellStyle name="Ezres 5" xfId="46"/>
    <cellStyle name="Ezres 6" xfId="47"/>
    <cellStyle name="Ezres 6 2" xfId="48"/>
    <cellStyle name="Ezres 7" xfId="49"/>
    <cellStyle name="Ezres 8" xfId="50"/>
    <cellStyle name="Figyelmeztetés" xfId="51"/>
    <cellStyle name="Hiperhivatkozás" xfId="52"/>
    <cellStyle name="Hyperlink" xfId="53"/>
    <cellStyle name="Hivatkozott cella" xfId="54"/>
    <cellStyle name="Jegyzet" xfId="55"/>
    <cellStyle name="Jelölőszín 1" xfId="56"/>
    <cellStyle name="Jelölőszín 2" xfId="57"/>
    <cellStyle name="Jelölőszín 3" xfId="58"/>
    <cellStyle name="Jelölőszín 4" xfId="59"/>
    <cellStyle name="Jelölőszín 5" xfId="60"/>
    <cellStyle name="Jelölőszín 6" xfId="61"/>
    <cellStyle name="Jó" xfId="62"/>
    <cellStyle name="Kimenet" xfId="63"/>
    <cellStyle name="Followed Hyperlink" xfId="64"/>
    <cellStyle name="Magyarázó szöveg" xfId="65"/>
    <cellStyle name="Már látott hiperhivatkozás" xfId="66"/>
    <cellStyle name="Normál 2" xfId="67"/>
    <cellStyle name="Normál 2 2" xfId="68"/>
    <cellStyle name="Normál 3" xfId="69"/>
    <cellStyle name="Normál 4" xfId="70"/>
    <cellStyle name="Normál 5" xfId="71"/>
    <cellStyle name="Normál 6" xfId="72"/>
    <cellStyle name="Normál 7" xfId="73"/>
    <cellStyle name="Normál_2008_evi_ktgv_mellekletei" xfId="74"/>
    <cellStyle name="Normál_kiadások 2008" xfId="75"/>
    <cellStyle name="Normál_KVRENMUNKA" xfId="76"/>
    <cellStyle name="Összesen" xfId="77"/>
    <cellStyle name="Currency" xfId="78"/>
    <cellStyle name="Currency [0]" xfId="79"/>
    <cellStyle name="Pénznem 2" xfId="80"/>
    <cellStyle name="Rossz" xfId="81"/>
    <cellStyle name="Semleges" xfId="82"/>
    <cellStyle name="Semleges 2" xfId="83"/>
    <cellStyle name="Számítás" xfId="84"/>
    <cellStyle name="Percent" xfId="8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R18" sqref="R18"/>
    </sheetView>
  </sheetViews>
  <sheetFormatPr defaultColWidth="9.140625" defaultRowHeight="15"/>
  <cols>
    <col min="1" max="16384" width="9.140625" style="1"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3"/>
  <legacyDrawing r:id="rId2"/>
  <oleObjects>
    <oleObject progId="Word.Document.12" shapeId="196431" r:id="rId1"/>
  </oleObjects>
</worksheet>
</file>

<file path=xl/worksheets/sheet10.xml><?xml version="1.0" encoding="utf-8"?>
<worksheet xmlns="http://schemas.openxmlformats.org/spreadsheetml/2006/main" xmlns:r="http://schemas.openxmlformats.org/officeDocument/2006/relationships">
  <dimension ref="A1:AU20"/>
  <sheetViews>
    <sheetView showZeros="0" view="pageBreakPreview" zoomScale="75" zoomScaleSheetLayoutView="75" zoomScalePageLayoutView="0" workbookViewId="0" topLeftCell="A1">
      <selection activeCell="A2" sqref="A2:M2"/>
    </sheetView>
  </sheetViews>
  <sheetFormatPr defaultColWidth="9.140625" defaultRowHeight="15"/>
  <cols>
    <col min="1" max="1" width="9.140625" style="143" customWidth="1"/>
    <col min="2" max="2" width="38.57421875" style="143" customWidth="1"/>
    <col min="3" max="12" width="16.7109375" style="144" customWidth="1"/>
    <col min="13" max="13" width="16.7109375" style="143" customWidth="1"/>
    <col min="14" max="16384" width="9.140625" style="143" customWidth="1"/>
  </cols>
  <sheetData>
    <row r="1" ht="12.75">
      <c r="M1" s="3" t="s">
        <v>492</v>
      </c>
    </row>
    <row r="2" spans="1:14" s="285" customFormat="1" ht="68.25" customHeight="1">
      <c r="A2" s="482" t="s">
        <v>417</v>
      </c>
      <c r="B2" s="482"/>
      <c r="C2" s="482"/>
      <c r="D2" s="482"/>
      <c r="E2" s="482"/>
      <c r="F2" s="482"/>
      <c r="G2" s="482"/>
      <c r="H2" s="482"/>
      <c r="I2" s="482"/>
      <c r="J2" s="482"/>
      <c r="K2" s="482"/>
      <c r="L2" s="482"/>
      <c r="M2" s="482"/>
      <c r="N2" s="284"/>
    </row>
    <row r="3" spans="1:13" s="140" customFormat="1" ht="14.25">
      <c r="A3" s="304"/>
      <c r="B3" s="305"/>
      <c r="C3" s="305"/>
      <c r="D3" s="305"/>
      <c r="E3" s="305"/>
      <c r="F3" s="305"/>
      <c r="G3" s="305"/>
      <c r="H3" s="305"/>
      <c r="I3" s="305"/>
      <c r="J3" s="305"/>
      <c r="K3" s="305"/>
      <c r="L3" s="305"/>
      <c r="M3" s="305"/>
    </row>
    <row r="4" spans="1:13" s="140" customFormat="1" ht="15.75">
      <c r="A4" s="306"/>
      <c r="B4" s="305"/>
      <c r="C4" s="305"/>
      <c r="D4" s="305"/>
      <c r="E4" s="305"/>
      <c r="F4" s="305"/>
      <c r="G4" s="305"/>
      <c r="H4" s="305"/>
      <c r="I4" s="305"/>
      <c r="J4" s="305"/>
      <c r="K4" s="305"/>
      <c r="L4" s="305"/>
      <c r="M4" s="305"/>
    </row>
    <row r="5" spans="1:13" s="140" customFormat="1" ht="15" thickBot="1">
      <c r="A5" s="304"/>
      <c r="B5" s="305"/>
      <c r="C5" s="305"/>
      <c r="D5" s="305"/>
      <c r="E5" s="305"/>
      <c r="F5" s="305"/>
      <c r="G5" s="305"/>
      <c r="H5" s="305"/>
      <c r="I5" s="305"/>
      <c r="J5" s="305"/>
      <c r="K5" s="305"/>
      <c r="L5" s="305"/>
      <c r="M5" s="305"/>
    </row>
    <row r="6" spans="1:13" s="140" customFormat="1" ht="15" thickBot="1">
      <c r="A6" s="145"/>
      <c r="B6" s="146" t="s">
        <v>9</v>
      </c>
      <c r="C6" s="146" t="s">
        <v>10</v>
      </c>
      <c r="D6" s="146" t="s">
        <v>11</v>
      </c>
      <c r="E6" s="146" t="s">
        <v>12</v>
      </c>
      <c r="F6" s="146" t="s">
        <v>13</v>
      </c>
      <c r="G6" s="146" t="s">
        <v>88</v>
      </c>
      <c r="H6" s="146" t="s">
        <v>89</v>
      </c>
      <c r="I6" s="146" t="s">
        <v>90</v>
      </c>
      <c r="J6" s="146" t="s">
        <v>91</v>
      </c>
      <c r="K6" s="146" t="s">
        <v>92</v>
      </c>
      <c r="L6" s="146" t="s">
        <v>93</v>
      </c>
      <c r="M6" s="147" t="s">
        <v>95</v>
      </c>
    </row>
    <row r="7" spans="1:13" s="149" customFormat="1" ht="37.5" customHeight="1" thickBot="1">
      <c r="A7" s="148" t="s">
        <v>14</v>
      </c>
      <c r="B7" s="481" t="s">
        <v>451</v>
      </c>
      <c r="C7" s="308" t="s">
        <v>200</v>
      </c>
      <c r="D7" s="308" t="s">
        <v>475</v>
      </c>
      <c r="E7" s="310" t="s">
        <v>474</v>
      </c>
      <c r="F7" s="308" t="s">
        <v>201</v>
      </c>
      <c r="G7" s="308" t="s">
        <v>202</v>
      </c>
      <c r="H7" s="308" t="s">
        <v>203</v>
      </c>
      <c r="I7" s="308" t="s">
        <v>204</v>
      </c>
      <c r="J7" s="308" t="s">
        <v>205</v>
      </c>
      <c r="K7" s="308" t="s">
        <v>471</v>
      </c>
      <c r="L7" s="308" t="s">
        <v>224</v>
      </c>
      <c r="M7" s="483" t="s">
        <v>68</v>
      </c>
    </row>
    <row r="8" spans="1:13" s="149" customFormat="1" ht="120" customHeight="1" thickBot="1">
      <c r="A8" s="148" t="s">
        <v>15</v>
      </c>
      <c r="B8" s="481"/>
      <c r="C8" s="307" t="s">
        <v>206</v>
      </c>
      <c r="D8" s="307" t="s">
        <v>472</v>
      </c>
      <c r="E8" s="309" t="s">
        <v>473</v>
      </c>
      <c r="F8" s="307" t="s">
        <v>207</v>
      </c>
      <c r="G8" s="307" t="s">
        <v>208</v>
      </c>
      <c r="H8" s="307" t="s">
        <v>209</v>
      </c>
      <c r="I8" s="307" t="s">
        <v>210</v>
      </c>
      <c r="J8" s="307" t="s">
        <v>211</v>
      </c>
      <c r="K8" s="307" t="s">
        <v>478</v>
      </c>
      <c r="L8" s="307" t="s">
        <v>225</v>
      </c>
      <c r="M8" s="484"/>
    </row>
    <row r="9" spans="1:13" s="149" customFormat="1" ht="78" customHeight="1" thickBot="1">
      <c r="A9" s="148" t="s">
        <v>16</v>
      </c>
      <c r="B9" s="286"/>
      <c r="C9" s="309" t="s">
        <v>212</v>
      </c>
      <c r="D9" s="309" t="s">
        <v>212</v>
      </c>
      <c r="E9" s="309" t="s">
        <v>212</v>
      </c>
      <c r="F9" s="309" t="s">
        <v>237</v>
      </c>
      <c r="G9" s="309" t="s">
        <v>411</v>
      </c>
      <c r="H9" s="309" t="s">
        <v>237</v>
      </c>
      <c r="I9" s="309" t="s">
        <v>237</v>
      </c>
      <c r="J9" s="309" t="s">
        <v>213</v>
      </c>
      <c r="K9" s="309" t="s">
        <v>213</v>
      </c>
      <c r="L9" s="309" t="s">
        <v>213</v>
      </c>
      <c r="M9" s="287" t="s">
        <v>238</v>
      </c>
    </row>
    <row r="10" spans="1:13" s="149" customFormat="1" ht="39.75" customHeight="1" thickBot="1">
      <c r="A10" s="148" t="s">
        <v>17</v>
      </c>
      <c r="B10" s="288" t="s">
        <v>423</v>
      </c>
      <c r="C10" s="289">
        <v>1</v>
      </c>
      <c r="D10" s="289"/>
      <c r="E10" s="289"/>
      <c r="F10" s="150"/>
      <c r="G10" s="289">
        <v>3</v>
      </c>
      <c r="H10" s="289"/>
      <c r="I10" s="289"/>
      <c r="J10" s="150"/>
      <c r="K10" s="150"/>
      <c r="L10" s="289"/>
      <c r="M10" s="299">
        <f>SUM(C10:L10)</f>
        <v>4</v>
      </c>
    </row>
    <row r="11" spans="1:47" s="151" customFormat="1" ht="26.25" customHeight="1" thickBot="1">
      <c r="A11" s="148" t="s">
        <v>18</v>
      </c>
      <c r="B11" s="290" t="s">
        <v>424</v>
      </c>
      <c r="C11" s="291">
        <v>12</v>
      </c>
      <c r="D11" s="291">
        <v>1</v>
      </c>
      <c r="E11" s="291">
        <v>1</v>
      </c>
      <c r="F11" s="291">
        <v>1</v>
      </c>
      <c r="G11" s="291"/>
      <c r="H11" s="291"/>
      <c r="I11" s="291"/>
      <c r="J11" s="291"/>
      <c r="K11" s="291"/>
      <c r="L11" s="291"/>
      <c r="M11" s="299">
        <f>SUM(C11:L11)</f>
        <v>15</v>
      </c>
      <c r="O11" s="152"/>
      <c r="P11" s="152"/>
      <c r="Q11" s="152"/>
      <c r="R11" s="152"/>
      <c r="S11" s="152"/>
      <c r="T11" s="152"/>
      <c r="U11" s="152"/>
      <c r="V11" s="152"/>
      <c r="W11" s="152"/>
      <c r="X11" s="152"/>
      <c r="Y11" s="152"/>
      <c r="Z11" s="152"/>
      <c r="AA11" s="152"/>
      <c r="AB11" s="152"/>
      <c r="AC11" s="152"/>
      <c r="AD11" s="152"/>
      <c r="AE11" s="152"/>
      <c r="AF11" s="152"/>
      <c r="AG11" s="152"/>
      <c r="AH11" s="152"/>
      <c r="AI11" s="153"/>
      <c r="AJ11" s="153"/>
      <c r="AK11" s="153"/>
      <c r="AL11" s="153"/>
      <c r="AM11" s="153"/>
      <c r="AN11" s="153"/>
      <c r="AO11" s="153"/>
      <c r="AP11" s="153"/>
      <c r="AQ11" s="153"/>
      <c r="AR11" s="153"/>
      <c r="AS11" s="153"/>
      <c r="AT11" s="153"/>
      <c r="AU11" s="153"/>
    </row>
    <row r="12" spans="1:47" s="151" customFormat="1" ht="29.25" thickBot="1">
      <c r="A12" s="148" t="s">
        <v>19</v>
      </c>
      <c r="B12" s="290" t="s">
        <v>450</v>
      </c>
      <c r="C12" s="291"/>
      <c r="D12" s="291"/>
      <c r="E12" s="291"/>
      <c r="F12" s="291"/>
      <c r="G12" s="291"/>
      <c r="H12" s="291">
        <v>1</v>
      </c>
      <c r="I12" s="291">
        <v>2</v>
      </c>
      <c r="J12" s="291"/>
      <c r="K12" s="291"/>
      <c r="L12" s="291"/>
      <c r="M12" s="299">
        <f>SUM(C12:L12)</f>
        <v>3</v>
      </c>
      <c r="O12" s="152"/>
      <c r="P12" s="152"/>
      <c r="Q12" s="152"/>
      <c r="R12" s="152"/>
      <c r="S12" s="152"/>
      <c r="T12" s="152"/>
      <c r="U12" s="152"/>
      <c r="V12" s="152"/>
      <c r="W12" s="152"/>
      <c r="X12" s="152"/>
      <c r="Y12" s="152"/>
      <c r="Z12" s="152"/>
      <c r="AA12" s="152"/>
      <c r="AB12" s="152"/>
      <c r="AC12" s="152"/>
      <c r="AD12" s="152"/>
      <c r="AE12" s="152"/>
      <c r="AF12" s="152"/>
      <c r="AG12" s="152"/>
      <c r="AH12" s="152"/>
      <c r="AI12" s="153"/>
      <c r="AJ12" s="153"/>
      <c r="AK12" s="153"/>
      <c r="AL12" s="153"/>
      <c r="AM12" s="153"/>
      <c r="AN12" s="153"/>
      <c r="AO12" s="153"/>
      <c r="AP12" s="153"/>
      <c r="AQ12" s="153"/>
      <c r="AR12" s="153"/>
      <c r="AS12" s="153"/>
      <c r="AT12" s="153"/>
      <c r="AU12" s="153"/>
    </row>
    <row r="13" spans="1:47" s="151" customFormat="1" ht="26.25" customHeight="1" thickBot="1">
      <c r="A13" s="148" t="s">
        <v>20</v>
      </c>
      <c r="B13" s="290" t="s">
        <v>452</v>
      </c>
      <c r="C13" s="291"/>
      <c r="D13" s="291"/>
      <c r="E13" s="291"/>
      <c r="F13" s="291"/>
      <c r="G13" s="291"/>
      <c r="H13" s="291"/>
      <c r="I13" s="291"/>
      <c r="J13" s="291">
        <v>26.5</v>
      </c>
      <c r="K13" s="291">
        <v>1.5</v>
      </c>
      <c r="L13" s="291">
        <v>3</v>
      </c>
      <c r="M13" s="299">
        <f>SUM(C13:L13)</f>
        <v>31</v>
      </c>
      <c r="O13" s="152"/>
      <c r="P13" s="152"/>
      <c r="Q13" s="152"/>
      <c r="R13" s="152"/>
      <c r="S13" s="152"/>
      <c r="T13" s="152"/>
      <c r="U13" s="152"/>
      <c r="V13" s="152"/>
      <c r="W13" s="152"/>
      <c r="X13" s="152"/>
      <c r="Y13" s="152"/>
      <c r="Z13" s="152"/>
      <c r="AA13" s="152"/>
      <c r="AB13" s="152"/>
      <c r="AC13" s="152"/>
      <c r="AD13" s="152"/>
      <c r="AE13" s="152"/>
      <c r="AF13" s="152"/>
      <c r="AG13" s="152"/>
      <c r="AH13" s="152"/>
      <c r="AI13" s="153"/>
      <c r="AJ13" s="153"/>
      <c r="AK13" s="153"/>
      <c r="AL13" s="153"/>
      <c r="AM13" s="153"/>
      <c r="AN13" s="153"/>
      <c r="AO13" s="153"/>
      <c r="AP13" s="153"/>
      <c r="AQ13" s="153"/>
      <c r="AR13" s="153"/>
      <c r="AS13" s="153"/>
      <c r="AT13" s="153"/>
      <c r="AU13" s="153"/>
    </row>
    <row r="14" spans="1:47" s="151" customFormat="1" ht="26.25" customHeight="1" thickBot="1">
      <c r="A14" s="154" t="s">
        <v>21</v>
      </c>
      <c r="B14" s="155" t="s">
        <v>68</v>
      </c>
      <c r="C14" s="156">
        <f aca="true" t="shared" si="0" ref="C14:L14">SUM(C10:C13)</f>
        <v>13</v>
      </c>
      <c r="D14" s="156"/>
      <c r="E14" s="156"/>
      <c r="F14" s="156">
        <f t="shared" si="0"/>
        <v>1</v>
      </c>
      <c r="G14" s="156">
        <f t="shared" si="0"/>
        <v>3</v>
      </c>
      <c r="H14" s="156">
        <f t="shared" si="0"/>
        <v>1</v>
      </c>
      <c r="I14" s="156">
        <f t="shared" si="0"/>
        <v>2</v>
      </c>
      <c r="J14" s="156">
        <f t="shared" si="0"/>
        <v>26.5</v>
      </c>
      <c r="K14" s="156">
        <f t="shared" si="0"/>
        <v>1.5</v>
      </c>
      <c r="L14" s="156">
        <f t="shared" si="0"/>
        <v>3</v>
      </c>
      <c r="M14" s="298">
        <f>SUM(C14:L14)</f>
        <v>51</v>
      </c>
      <c r="O14" s="152"/>
      <c r="P14" s="152"/>
      <c r="Q14" s="152"/>
      <c r="R14" s="152"/>
      <c r="S14" s="152"/>
      <c r="T14" s="152"/>
      <c r="U14" s="152"/>
      <c r="V14" s="152"/>
      <c r="W14" s="152"/>
      <c r="X14" s="152"/>
      <c r="Y14" s="152"/>
      <c r="Z14" s="152"/>
      <c r="AA14" s="152"/>
      <c r="AB14" s="152"/>
      <c r="AC14" s="152"/>
      <c r="AD14" s="152"/>
      <c r="AE14" s="152"/>
      <c r="AF14" s="152"/>
      <c r="AG14" s="152"/>
      <c r="AH14" s="152"/>
      <c r="AI14" s="153"/>
      <c r="AJ14" s="153"/>
      <c r="AK14" s="153"/>
      <c r="AL14" s="153"/>
      <c r="AM14" s="153"/>
      <c r="AN14" s="153"/>
      <c r="AO14" s="153"/>
      <c r="AP14" s="153"/>
      <c r="AQ14" s="153"/>
      <c r="AR14" s="153"/>
      <c r="AS14" s="153"/>
      <c r="AT14" s="153"/>
      <c r="AU14" s="153"/>
    </row>
    <row r="15" spans="2:47" s="292" customFormat="1" ht="12">
      <c r="B15" s="228"/>
      <c r="C15" s="293"/>
      <c r="D15" s="293"/>
      <c r="E15" s="293"/>
      <c r="F15" s="293"/>
      <c r="G15" s="293"/>
      <c r="H15" s="293"/>
      <c r="I15" s="293"/>
      <c r="J15" s="293"/>
      <c r="K15" s="293"/>
      <c r="L15" s="293"/>
      <c r="M15" s="294"/>
      <c r="N15" s="295"/>
      <c r="O15" s="296"/>
      <c r="P15" s="296"/>
      <c r="Q15" s="296"/>
      <c r="R15" s="296"/>
      <c r="S15" s="296"/>
      <c r="T15" s="296"/>
      <c r="U15" s="296"/>
      <c r="V15" s="296"/>
      <c r="W15" s="296"/>
      <c r="X15" s="296"/>
      <c r="Y15" s="296"/>
      <c r="Z15" s="296"/>
      <c r="AA15" s="296"/>
      <c r="AB15" s="296"/>
      <c r="AC15" s="296"/>
      <c r="AD15" s="296"/>
      <c r="AE15" s="296"/>
      <c r="AF15" s="296"/>
      <c r="AG15" s="296"/>
      <c r="AH15" s="296"/>
      <c r="AI15" s="297"/>
      <c r="AJ15" s="297"/>
      <c r="AK15" s="297"/>
      <c r="AL15" s="297"/>
      <c r="AM15" s="297"/>
      <c r="AN15" s="297"/>
      <c r="AO15" s="297"/>
      <c r="AP15" s="297"/>
      <c r="AQ15" s="297"/>
      <c r="AR15" s="297"/>
      <c r="AS15" s="297"/>
      <c r="AT15" s="297"/>
      <c r="AU15" s="297"/>
    </row>
    <row r="16" spans="2:47" s="292" customFormat="1" ht="12">
      <c r="B16" s="228"/>
      <c r="C16" s="293"/>
      <c r="D16" s="293"/>
      <c r="E16" s="293"/>
      <c r="F16" s="293"/>
      <c r="G16" s="293"/>
      <c r="H16" s="293"/>
      <c r="I16" s="293"/>
      <c r="J16" s="293"/>
      <c r="K16" s="293"/>
      <c r="L16" s="293"/>
      <c r="M16" s="294"/>
      <c r="N16" s="295"/>
      <c r="O16" s="296"/>
      <c r="P16" s="296"/>
      <c r="Q16" s="296"/>
      <c r="R16" s="296"/>
      <c r="S16" s="296"/>
      <c r="T16" s="296"/>
      <c r="U16" s="296"/>
      <c r="V16" s="296"/>
      <c r="W16" s="296"/>
      <c r="X16" s="296"/>
      <c r="Y16" s="296"/>
      <c r="Z16" s="296"/>
      <c r="AA16" s="296"/>
      <c r="AB16" s="296"/>
      <c r="AC16" s="296"/>
      <c r="AD16" s="296"/>
      <c r="AE16" s="296"/>
      <c r="AF16" s="296"/>
      <c r="AG16" s="296"/>
      <c r="AH16" s="296"/>
      <c r="AI16" s="297"/>
      <c r="AJ16" s="297"/>
      <c r="AK16" s="297"/>
      <c r="AL16" s="297"/>
      <c r="AM16" s="297"/>
      <c r="AN16" s="297"/>
      <c r="AO16" s="297"/>
      <c r="AP16" s="297"/>
      <c r="AQ16" s="297"/>
      <c r="AR16" s="297"/>
      <c r="AS16" s="297"/>
      <c r="AT16" s="297"/>
      <c r="AU16" s="297"/>
    </row>
    <row r="17" spans="2:47" s="292" customFormat="1" ht="12">
      <c r="B17" s="228"/>
      <c r="C17" s="293"/>
      <c r="D17" s="293"/>
      <c r="E17" s="293"/>
      <c r="F17" s="293"/>
      <c r="G17" s="293"/>
      <c r="H17" s="293"/>
      <c r="I17" s="293"/>
      <c r="J17" s="293"/>
      <c r="K17" s="293"/>
      <c r="L17" s="293"/>
      <c r="M17" s="294"/>
      <c r="N17" s="295"/>
      <c r="O17" s="296"/>
      <c r="P17" s="296"/>
      <c r="Q17" s="296"/>
      <c r="R17" s="296"/>
      <c r="S17" s="296"/>
      <c r="T17" s="296"/>
      <c r="U17" s="296"/>
      <c r="V17" s="296"/>
      <c r="W17" s="296"/>
      <c r="X17" s="296"/>
      <c r="Y17" s="296"/>
      <c r="Z17" s="296"/>
      <c r="AA17" s="296"/>
      <c r="AB17" s="296"/>
      <c r="AC17" s="296"/>
      <c r="AD17" s="296"/>
      <c r="AE17" s="296"/>
      <c r="AF17" s="296"/>
      <c r="AG17" s="296"/>
      <c r="AH17" s="296"/>
      <c r="AI17" s="297"/>
      <c r="AJ17" s="297"/>
      <c r="AK17" s="297"/>
      <c r="AL17" s="297"/>
      <c r="AM17" s="297"/>
      <c r="AN17" s="297"/>
      <c r="AO17" s="297"/>
      <c r="AP17" s="297"/>
      <c r="AQ17" s="297"/>
      <c r="AR17" s="297"/>
      <c r="AS17" s="297"/>
      <c r="AT17" s="297"/>
      <c r="AU17" s="297"/>
    </row>
    <row r="18" spans="2:47" s="292" customFormat="1" ht="12">
      <c r="B18" s="228"/>
      <c r="C18" s="293"/>
      <c r="D18" s="293"/>
      <c r="E18" s="293"/>
      <c r="F18" s="293"/>
      <c r="G18" s="293"/>
      <c r="H18" s="293"/>
      <c r="I18" s="293"/>
      <c r="J18" s="293"/>
      <c r="K18" s="293"/>
      <c r="L18" s="293"/>
      <c r="M18" s="294"/>
      <c r="N18" s="295"/>
      <c r="O18" s="296"/>
      <c r="P18" s="296"/>
      <c r="Q18" s="296"/>
      <c r="R18" s="296"/>
      <c r="S18" s="296"/>
      <c r="T18" s="296"/>
      <c r="U18" s="296"/>
      <c r="V18" s="296"/>
      <c r="W18" s="296"/>
      <c r="X18" s="296"/>
      <c r="Y18" s="296"/>
      <c r="Z18" s="296"/>
      <c r="AA18" s="296"/>
      <c r="AB18" s="296"/>
      <c r="AC18" s="296"/>
      <c r="AD18" s="296"/>
      <c r="AE18" s="296"/>
      <c r="AF18" s="296"/>
      <c r="AG18" s="296"/>
      <c r="AH18" s="296"/>
      <c r="AI18" s="297"/>
      <c r="AJ18" s="297"/>
      <c r="AK18" s="297"/>
      <c r="AL18" s="297"/>
      <c r="AM18" s="297"/>
      <c r="AN18" s="297"/>
      <c r="AO18" s="297"/>
      <c r="AP18" s="297"/>
      <c r="AQ18" s="297"/>
      <c r="AR18" s="297"/>
      <c r="AS18" s="297"/>
      <c r="AT18" s="297"/>
      <c r="AU18" s="297"/>
    </row>
    <row r="19" spans="2:47" s="292" customFormat="1" ht="12">
      <c r="B19" s="228"/>
      <c r="C19" s="293"/>
      <c r="D19" s="293"/>
      <c r="E19" s="293"/>
      <c r="F19" s="293"/>
      <c r="G19" s="293"/>
      <c r="H19" s="293"/>
      <c r="I19" s="293"/>
      <c r="J19" s="293"/>
      <c r="K19" s="293"/>
      <c r="L19" s="293"/>
      <c r="M19" s="294"/>
      <c r="N19" s="295"/>
      <c r="O19" s="296"/>
      <c r="P19" s="296"/>
      <c r="Q19" s="296"/>
      <c r="R19" s="296"/>
      <c r="S19" s="296"/>
      <c r="T19" s="296"/>
      <c r="U19" s="296"/>
      <c r="V19" s="296"/>
      <c r="W19" s="296"/>
      <c r="X19" s="296"/>
      <c r="Y19" s="296"/>
      <c r="Z19" s="296"/>
      <c r="AA19" s="296"/>
      <c r="AB19" s="296"/>
      <c r="AC19" s="296"/>
      <c r="AD19" s="296"/>
      <c r="AE19" s="296"/>
      <c r="AF19" s="296"/>
      <c r="AG19" s="296"/>
      <c r="AH19" s="296"/>
      <c r="AI19" s="297"/>
      <c r="AJ19" s="297"/>
      <c r="AK19" s="297"/>
      <c r="AL19" s="297"/>
      <c r="AM19" s="297"/>
      <c r="AN19" s="297"/>
      <c r="AO19" s="297"/>
      <c r="AP19" s="297"/>
      <c r="AQ19" s="297"/>
      <c r="AR19" s="297"/>
      <c r="AS19" s="297"/>
      <c r="AT19" s="297"/>
      <c r="AU19" s="297"/>
    </row>
    <row r="20" spans="2:47" s="292" customFormat="1" ht="12">
      <c r="B20" s="228"/>
      <c r="C20" s="293"/>
      <c r="D20" s="293"/>
      <c r="E20" s="293"/>
      <c r="F20" s="293"/>
      <c r="G20" s="293"/>
      <c r="H20" s="293"/>
      <c r="I20" s="293"/>
      <c r="J20" s="293"/>
      <c r="K20" s="293"/>
      <c r="L20" s="293"/>
      <c r="M20" s="294"/>
      <c r="N20" s="295"/>
      <c r="O20" s="296"/>
      <c r="P20" s="296"/>
      <c r="Q20" s="296"/>
      <c r="R20" s="296"/>
      <c r="S20" s="296"/>
      <c r="T20" s="296"/>
      <c r="U20" s="296"/>
      <c r="V20" s="296"/>
      <c r="W20" s="296"/>
      <c r="X20" s="296"/>
      <c r="Y20" s="296"/>
      <c r="Z20" s="296"/>
      <c r="AA20" s="296"/>
      <c r="AB20" s="296"/>
      <c r="AC20" s="296"/>
      <c r="AD20" s="296"/>
      <c r="AE20" s="296"/>
      <c r="AF20" s="296"/>
      <c r="AG20" s="296"/>
      <c r="AH20" s="296"/>
      <c r="AI20" s="297"/>
      <c r="AJ20" s="297"/>
      <c r="AK20" s="297"/>
      <c r="AL20" s="297"/>
      <c r="AM20" s="297"/>
      <c r="AN20" s="297"/>
      <c r="AO20" s="297"/>
      <c r="AP20" s="297"/>
      <c r="AQ20" s="297"/>
      <c r="AR20" s="297"/>
      <c r="AS20" s="297"/>
      <c r="AT20" s="297"/>
      <c r="AU20" s="297"/>
    </row>
  </sheetData>
  <sheetProtection selectLockedCells="1" selectUnlockedCells="1"/>
  <mergeCells count="3">
    <mergeCell ref="B7:B8"/>
    <mergeCell ref="A2:M2"/>
    <mergeCell ref="M7:M8"/>
  </mergeCells>
  <printOptions horizontalCentered="1"/>
  <pageMargins left="0.984251968503937" right="0.984251968503937" top="0.984251968503937" bottom="0.984251968503937" header="0.5118110236220472" footer="0.15748031496062992"/>
  <pageSetup horizontalDpi="600" verticalDpi="600" orientation="landscape" paperSize="8" scale="46" r:id="rId1"/>
  <headerFooter alignWithMargins="0">
    <oddFooter>&amp;L&amp;D&amp;C&amp;P</oddFooter>
  </headerFooter>
  <ignoredErrors>
    <ignoredError sqref="C7 F7 G7 H7 I7 J7 L7" numberStoredAsText="1"/>
  </ignoredErrors>
</worksheet>
</file>

<file path=xl/worksheets/sheet11.xml><?xml version="1.0" encoding="utf-8"?>
<worksheet xmlns="http://schemas.openxmlformats.org/spreadsheetml/2006/main" xmlns:r="http://schemas.openxmlformats.org/officeDocument/2006/relationships">
  <dimension ref="A1:K12"/>
  <sheetViews>
    <sheetView view="pageBreakPreview" zoomScaleNormal="120" zoomScaleSheetLayoutView="100" zoomScalePageLayoutView="0" workbookViewId="0" topLeftCell="A1">
      <selection activeCell="G22" sqref="G22"/>
    </sheetView>
  </sheetViews>
  <sheetFormatPr defaultColWidth="9.140625" defaultRowHeight="15"/>
  <cols>
    <col min="1" max="1" width="8.421875" style="157" customWidth="1"/>
    <col min="2" max="2" width="81.140625" style="157" bestFit="1" customWidth="1"/>
    <col min="3" max="6" width="12.7109375" style="157" customWidth="1"/>
    <col min="7" max="9" width="13.7109375" style="157" customWidth="1"/>
    <col min="10" max="10" width="12.7109375" style="157" customWidth="1"/>
    <col min="11" max="16384" width="9.140625" style="157" customWidth="1"/>
  </cols>
  <sheetData>
    <row r="1" spans="7:10" ht="15">
      <c r="G1" s="158"/>
      <c r="H1" s="158"/>
      <c r="I1" s="158"/>
      <c r="J1" s="158" t="s">
        <v>493</v>
      </c>
    </row>
    <row r="5" spans="1:10" ht="33" customHeight="1">
      <c r="A5" s="492" t="s">
        <v>418</v>
      </c>
      <c r="B5" s="492"/>
      <c r="C5" s="492"/>
      <c r="D5" s="492"/>
      <c r="E5" s="492"/>
      <c r="F5" s="492"/>
      <c r="G5" s="492"/>
      <c r="H5" s="492"/>
      <c r="I5" s="492"/>
      <c r="J5" s="492"/>
    </row>
    <row r="6" spans="1:11" ht="15.75" customHeight="1" thickBot="1">
      <c r="A6" s="160"/>
      <c r="B6" s="160"/>
      <c r="C6" s="160"/>
      <c r="D6" s="161"/>
      <c r="E6" s="161"/>
      <c r="F6" s="493" t="s">
        <v>8</v>
      </c>
      <c r="G6" s="493"/>
      <c r="H6" s="493"/>
      <c r="I6" s="493"/>
      <c r="J6" s="493"/>
      <c r="K6" s="163"/>
    </row>
    <row r="7" spans="1:10" ht="15.75" thickBot="1">
      <c r="A7" s="164"/>
      <c r="B7" s="165" t="s">
        <v>9</v>
      </c>
      <c r="C7" s="165" t="s">
        <v>10</v>
      </c>
      <c r="D7" s="165" t="s">
        <v>11</v>
      </c>
      <c r="E7" s="166" t="s">
        <v>12</v>
      </c>
      <c r="F7" s="166" t="s">
        <v>13</v>
      </c>
      <c r="G7" s="167" t="s">
        <v>88</v>
      </c>
      <c r="H7" s="167" t="s">
        <v>89</v>
      </c>
      <c r="I7" s="167" t="s">
        <v>90</v>
      </c>
      <c r="J7" s="167" t="s">
        <v>91</v>
      </c>
    </row>
    <row r="8" spans="1:10" ht="30" customHeight="1" thickBot="1">
      <c r="A8" s="168" t="s">
        <v>14</v>
      </c>
      <c r="B8" s="485" t="s">
        <v>214</v>
      </c>
      <c r="C8" s="491"/>
      <c r="D8" s="491"/>
      <c r="E8" s="491"/>
      <c r="F8" s="491"/>
      <c r="G8" s="488" t="s">
        <v>499</v>
      </c>
      <c r="H8" s="494" t="s">
        <v>502</v>
      </c>
      <c r="I8" s="494" t="s">
        <v>498</v>
      </c>
      <c r="J8" s="488" t="s">
        <v>497</v>
      </c>
    </row>
    <row r="9" spans="1:10" ht="16.5" thickBot="1">
      <c r="A9" s="169" t="s">
        <v>15</v>
      </c>
      <c r="B9" s="486"/>
      <c r="C9" s="300" t="s">
        <v>234</v>
      </c>
      <c r="D9" s="300" t="s">
        <v>235</v>
      </c>
      <c r="E9" s="300" t="s">
        <v>236</v>
      </c>
      <c r="F9" s="300" t="s">
        <v>453</v>
      </c>
      <c r="G9" s="489"/>
      <c r="H9" s="495"/>
      <c r="I9" s="495"/>
      <c r="J9" s="489"/>
    </row>
    <row r="10" spans="1:10" ht="51">
      <c r="A10" s="169" t="s">
        <v>16</v>
      </c>
      <c r="B10" s="487"/>
      <c r="C10" s="301" t="s">
        <v>215</v>
      </c>
      <c r="D10" s="170" t="s">
        <v>215</v>
      </c>
      <c r="E10" s="170" t="s">
        <v>215</v>
      </c>
      <c r="F10" s="170" t="s">
        <v>215</v>
      </c>
      <c r="G10" s="490"/>
      <c r="H10" s="496"/>
      <c r="I10" s="496"/>
      <c r="J10" s="490"/>
    </row>
    <row r="11" spans="1:10" ht="16.5" thickBot="1">
      <c r="A11" s="171" t="s">
        <v>17</v>
      </c>
      <c r="B11" s="174"/>
      <c r="C11" s="302"/>
      <c r="D11" s="175"/>
      <c r="E11" s="175"/>
      <c r="F11" s="172"/>
      <c r="G11" s="173">
        <f>SUM(C11,D11,E11,F11)</f>
        <v>0</v>
      </c>
      <c r="H11" s="173">
        <v>0</v>
      </c>
      <c r="I11" s="173">
        <v>0</v>
      </c>
      <c r="J11" s="326">
        <f>SUM(D11,E11,F11,G11)</f>
        <v>0</v>
      </c>
    </row>
    <row r="12" spans="1:10" ht="16.5" thickBot="1">
      <c r="A12" s="176" t="s">
        <v>18</v>
      </c>
      <c r="B12" s="177" t="s">
        <v>216</v>
      </c>
      <c r="C12" s="303">
        <f>SUM(C11:C11)</f>
        <v>0</v>
      </c>
      <c r="D12" s="178">
        <f>SUM(D11:D11)</f>
        <v>0</v>
      </c>
      <c r="E12" s="178">
        <f>SUM(E11:E11)</f>
        <v>0</v>
      </c>
      <c r="F12" s="178">
        <f>SUM(F11:F11)</f>
        <v>0</v>
      </c>
      <c r="G12" s="179">
        <f>SUM(G11:G11)</f>
        <v>0</v>
      </c>
      <c r="H12" s="179">
        <v>0</v>
      </c>
      <c r="I12" s="179">
        <v>0</v>
      </c>
      <c r="J12" s="327">
        <f>SUM(J11:J11)</f>
        <v>0</v>
      </c>
    </row>
  </sheetData>
  <sheetProtection/>
  <mergeCells count="8">
    <mergeCell ref="B8:B10"/>
    <mergeCell ref="G8:G10"/>
    <mergeCell ref="C8:F8"/>
    <mergeCell ref="J8:J10"/>
    <mergeCell ref="A5:J5"/>
    <mergeCell ref="F6:J6"/>
    <mergeCell ref="I8:I10"/>
    <mergeCell ref="H8:H10"/>
  </mergeCells>
  <printOptions horizontalCentered="1"/>
  <pageMargins left="0.31496062992125984" right="0.4724409448818898" top="0.9055118110236221" bottom="0.5118110236220472" header="0.6692913385826772" footer="0.2755905511811024"/>
  <pageSetup horizontalDpi="600" verticalDpi="600" orientation="landscape" paperSize="8" scale="87" r:id="rId1"/>
  <headerFooter alignWithMargins="0">
    <oddFooter>&amp;L&amp;D&amp;C&amp;P</oddFooter>
  </headerFooter>
</worksheet>
</file>

<file path=xl/worksheets/sheet12.xml><?xml version="1.0" encoding="utf-8"?>
<worksheet xmlns="http://schemas.openxmlformats.org/spreadsheetml/2006/main" xmlns:r="http://schemas.openxmlformats.org/officeDocument/2006/relationships">
  <dimension ref="A1:G15"/>
  <sheetViews>
    <sheetView view="pageBreakPreview" zoomScale="85" zoomScaleNormal="120" zoomScaleSheetLayoutView="85" zoomScalePageLayoutView="0" workbookViewId="0" topLeftCell="A1">
      <selection activeCell="B25" sqref="B25"/>
    </sheetView>
  </sheetViews>
  <sheetFormatPr defaultColWidth="9.140625" defaultRowHeight="15"/>
  <cols>
    <col min="1" max="1" width="7.7109375" style="157" customWidth="1"/>
    <col min="2" max="2" width="120.7109375" style="157" customWidth="1"/>
    <col min="3" max="6" width="20.7109375" style="157" customWidth="1"/>
    <col min="7" max="16384" width="9.140625" style="157" customWidth="1"/>
  </cols>
  <sheetData>
    <row r="1" spans="3:6" ht="15">
      <c r="C1" s="158"/>
      <c r="D1" s="158"/>
      <c r="E1" s="158"/>
      <c r="F1" s="158" t="s">
        <v>494</v>
      </c>
    </row>
    <row r="3" spans="1:6" ht="33" customHeight="1">
      <c r="A3" s="492" t="s">
        <v>419</v>
      </c>
      <c r="B3" s="492"/>
      <c r="C3" s="492"/>
      <c r="D3" s="492"/>
      <c r="E3" s="492"/>
      <c r="F3" s="492"/>
    </row>
    <row r="4" spans="1:6" ht="33" customHeight="1">
      <c r="A4" s="159"/>
      <c r="B4" s="159"/>
      <c r="C4" s="159"/>
      <c r="D4" s="159"/>
      <c r="E4" s="159"/>
      <c r="F4" s="159"/>
    </row>
    <row r="5" spans="1:7" ht="15.75" customHeight="1" thickBot="1">
      <c r="A5" s="160"/>
      <c r="B5" s="160"/>
      <c r="C5" s="162"/>
      <c r="D5" s="162"/>
      <c r="E5" s="162"/>
      <c r="F5" s="162" t="s">
        <v>8</v>
      </c>
      <c r="G5" s="180"/>
    </row>
    <row r="6" spans="1:6" ht="15.75" thickBot="1">
      <c r="A6" s="181"/>
      <c r="B6" s="182" t="s">
        <v>9</v>
      </c>
      <c r="C6" s="183" t="s">
        <v>10</v>
      </c>
      <c r="D6" s="183" t="s">
        <v>11</v>
      </c>
      <c r="E6" s="183" t="s">
        <v>12</v>
      </c>
      <c r="F6" s="183" t="s">
        <v>13</v>
      </c>
    </row>
    <row r="7" spans="1:6" ht="48" thickBot="1">
      <c r="A7" s="184" t="s">
        <v>14</v>
      </c>
      <c r="B7" s="185" t="s">
        <v>217</v>
      </c>
      <c r="C7" s="186" t="s">
        <v>499</v>
      </c>
      <c r="D7" s="186" t="s">
        <v>500</v>
      </c>
      <c r="E7" s="186" t="s">
        <v>498</v>
      </c>
      <c r="F7" s="186" t="s">
        <v>497</v>
      </c>
    </row>
    <row r="8" spans="1:6" ht="15">
      <c r="A8" s="187" t="s">
        <v>15</v>
      </c>
      <c r="B8" s="188" t="s">
        <v>218</v>
      </c>
      <c r="C8" s="189">
        <f>'2. melléklet'!I19+'2. melléklet'!I20+'2. melléklet'!I23</f>
        <v>354500</v>
      </c>
      <c r="D8" s="189">
        <f>'2. melléklet'!J19+'2. melléklet'!J20+'2. melléklet'!J23</f>
        <v>354500</v>
      </c>
      <c r="E8" s="189">
        <f>'2. melléklet'!K19+'2. melléklet'!K20+'2. melléklet'!K23</f>
        <v>180948</v>
      </c>
      <c r="F8" s="320">
        <f>E8/D8</f>
        <v>0.5104315937940762</v>
      </c>
    </row>
    <row r="9" spans="1:6" ht="30">
      <c r="A9" s="190" t="s">
        <v>16</v>
      </c>
      <c r="B9" s="191" t="s">
        <v>219</v>
      </c>
      <c r="C9" s="192">
        <f>'2. melléklet'!I29</f>
        <v>41250</v>
      </c>
      <c r="D9" s="192">
        <f>'2. melléklet'!J29</f>
        <v>41250</v>
      </c>
      <c r="E9" s="192">
        <f>'2. melléklet'!K29</f>
        <v>20625</v>
      </c>
      <c r="F9" s="321">
        <f aca="true" t="shared" si="0" ref="F9:F14">E9/D9</f>
        <v>0.5</v>
      </c>
    </row>
    <row r="10" spans="1:6" ht="15">
      <c r="A10" s="190" t="s">
        <v>17</v>
      </c>
      <c r="B10" s="193" t="s">
        <v>220</v>
      </c>
      <c r="C10" s="192">
        <v>0</v>
      </c>
      <c r="D10" s="192">
        <v>0</v>
      </c>
      <c r="E10" s="192">
        <v>0</v>
      </c>
      <c r="F10" s="321"/>
    </row>
    <row r="11" spans="1:6" ht="30">
      <c r="A11" s="190" t="s">
        <v>18</v>
      </c>
      <c r="B11" s="191" t="s">
        <v>221</v>
      </c>
      <c r="C11" s="192">
        <f>'2. melléklet'!I50</f>
        <v>0</v>
      </c>
      <c r="D11" s="192">
        <f>'2. melléklet'!J50</f>
        <v>62992</v>
      </c>
      <c r="E11" s="192">
        <f>'2. melléklet'!K50</f>
        <v>0</v>
      </c>
      <c r="F11" s="321">
        <f t="shared" si="0"/>
        <v>0</v>
      </c>
    </row>
    <row r="12" spans="1:6" ht="15">
      <c r="A12" s="194" t="s">
        <v>19</v>
      </c>
      <c r="B12" s="195" t="s">
        <v>222</v>
      </c>
      <c r="C12" s="196">
        <f>'2. melléklet'!I24</f>
        <v>1500</v>
      </c>
      <c r="D12" s="196">
        <f>'2. melléklet'!J24</f>
        <v>1500</v>
      </c>
      <c r="E12" s="196">
        <f>'2. melléklet'!K24</f>
        <v>7257</v>
      </c>
      <c r="F12" s="322">
        <f t="shared" si="0"/>
        <v>4.838</v>
      </c>
    </row>
    <row r="13" spans="1:6" ht="15.75" thickBot="1">
      <c r="A13" s="194" t="s">
        <v>20</v>
      </c>
      <c r="B13" s="195" t="s">
        <v>409</v>
      </c>
      <c r="C13" s="196">
        <v>0</v>
      </c>
      <c r="D13" s="196">
        <v>0</v>
      </c>
      <c r="E13" s="196">
        <v>0</v>
      </c>
      <c r="F13" s="322"/>
    </row>
    <row r="14" spans="1:6" ht="16.5" thickBot="1">
      <c r="A14" s="497" t="s">
        <v>223</v>
      </c>
      <c r="B14" s="498"/>
      <c r="C14" s="197">
        <f>SUM(C8:C13)</f>
        <v>397250</v>
      </c>
      <c r="D14" s="197">
        <f>SUM(D8:D13)</f>
        <v>460242</v>
      </c>
      <c r="E14" s="197">
        <f>SUM(E8:E13)</f>
        <v>208830</v>
      </c>
      <c r="F14" s="323">
        <f t="shared" si="0"/>
        <v>0.453739554408333</v>
      </c>
    </row>
    <row r="15" spans="1:6" ht="45.75" customHeight="1">
      <c r="A15" s="499" t="s">
        <v>410</v>
      </c>
      <c r="B15" s="499"/>
      <c r="C15" s="499"/>
      <c r="D15" s="499"/>
      <c r="E15" s="499"/>
      <c r="F15" s="499"/>
    </row>
  </sheetData>
  <sheetProtection/>
  <mergeCells count="3">
    <mergeCell ref="A14:B14"/>
    <mergeCell ref="A3:F3"/>
    <mergeCell ref="A15:F15"/>
  </mergeCells>
  <printOptions horizontalCentered="1"/>
  <pageMargins left="0.31496062992125984" right="0.4724409448818898" top="0.9055118110236221" bottom="0.5118110236220472" header="0.6692913385826772" footer="0.2755905511811024"/>
  <pageSetup horizontalDpi="600" verticalDpi="600" orientation="landscape" paperSize="8" scale="95" r:id="rId1"/>
  <headerFooter alignWithMargins="0">
    <oddFooter>&amp;L&amp;D&amp;C&amp;P</oddFooter>
  </headerFooter>
</worksheet>
</file>

<file path=xl/worksheets/sheet13.xml><?xml version="1.0" encoding="utf-8"?>
<worksheet xmlns="http://schemas.openxmlformats.org/spreadsheetml/2006/main" xmlns:r="http://schemas.openxmlformats.org/officeDocument/2006/relationships">
  <dimension ref="A1:K12"/>
  <sheetViews>
    <sheetView tabSelected="1" view="pageBreakPreview" zoomScaleSheetLayoutView="100" zoomScalePageLayoutView="0" workbookViewId="0" topLeftCell="A1">
      <selection activeCell="G25" sqref="G25"/>
    </sheetView>
  </sheetViews>
  <sheetFormatPr defaultColWidth="9.140625" defaultRowHeight="15"/>
  <cols>
    <col min="1" max="1" width="5.7109375" style="198" customWidth="1"/>
    <col min="2" max="2" width="37.140625" style="198" customWidth="1"/>
    <col min="3" max="3" width="26.7109375" style="198" customWidth="1"/>
    <col min="4" max="11" width="16.140625" style="198" customWidth="1"/>
    <col min="12" max="16384" width="9.140625" style="198" customWidth="1"/>
  </cols>
  <sheetData>
    <row r="1" spans="4:11" ht="15">
      <c r="D1" s="199"/>
      <c r="E1" s="199"/>
      <c r="F1" s="199"/>
      <c r="G1" s="199"/>
      <c r="J1" s="199"/>
      <c r="K1" s="199" t="s">
        <v>495</v>
      </c>
    </row>
    <row r="2" spans="4:11" ht="15">
      <c r="D2" s="199"/>
      <c r="E2" s="199"/>
      <c r="F2" s="199"/>
      <c r="G2" s="199"/>
      <c r="H2" s="199"/>
      <c r="I2" s="199"/>
      <c r="J2" s="199"/>
      <c r="K2" s="199"/>
    </row>
    <row r="3" spans="4:11" ht="15">
      <c r="D3" s="199"/>
      <c r="E3" s="199"/>
      <c r="F3" s="199"/>
      <c r="G3" s="199"/>
      <c r="H3" s="199"/>
      <c r="I3" s="199"/>
      <c r="J3" s="199"/>
      <c r="K3" s="199"/>
    </row>
    <row r="4" spans="1:11" ht="31.5" customHeight="1">
      <c r="A4" s="501" t="s">
        <v>420</v>
      </c>
      <c r="B4" s="501"/>
      <c r="C4" s="501"/>
      <c r="D4" s="501"/>
      <c r="E4" s="501"/>
      <c r="F4" s="501"/>
      <c r="G4" s="501"/>
      <c r="H4" s="501"/>
      <c r="I4" s="501"/>
      <c r="J4" s="501"/>
      <c r="K4" s="501"/>
    </row>
    <row r="5" spans="1:11" ht="15.75" thickBot="1">
      <c r="A5" s="200"/>
      <c r="B5" s="200"/>
      <c r="C5" s="500" t="s">
        <v>8</v>
      </c>
      <c r="D5" s="500"/>
      <c r="E5" s="500"/>
      <c r="F5" s="500"/>
      <c r="G5" s="500"/>
      <c r="H5" s="500"/>
      <c r="I5" s="500"/>
      <c r="J5" s="500"/>
      <c r="K5" s="500"/>
    </row>
    <row r="6" spans="1:11" ht="16.5" thickBot="1">
      <c r="A6" s="502"/>
      <c r="B6" s="504" t="s">
        <v>9</v>
      </c>
      <c r="C6" s="504" t="s">
        <v>10</v>
      </c>
      <c r="D6" s="201" t="s">
        <v>11</v>
      </c>
      <c r="E6" s="201" t="s">
        <v>12</v>
      </c>
      <c r="F6" s="201" t="s">
        <v>13</v>
      </c>
      <c r="G6" s="201" t="s">
        <v>88</v>
      </c>
      <c r="H6" s="202" t="s">
        <v>89</v>
      </c>
      <c r="I6" s="201" t="s">
        <v>90</v>
      </c>
      <c r="J6" s="201" t="s">
        <v>91</v>
      </c>
      <c r="K6" s="201" t="s">
        <v>92</v>
      </c>
    </row>
    <row r="7" spans="1:11" ht="16.5" thickBot="1">
      <c r="A7" s="503"/>
      <c r="B7" s="505"/>
      <c r="C7" s="505"/>
      <c r="D7" s="506" t="s">
        <v>503</v>
      </c>
      <c r="E7" s="506"/>
      <c r="F7" s="506"/>
      <c r="G7" s="506"/>
      <c r="H7" s="506" t="s">
        <v>504</v>
      </c>
      <c r="I7" s="506"/>
      <c r="J7" s="506"/>
      <c r="K7" s="506"/>
    </row>
    <row r="8" spans="1:11" ht="48" thickBot="1">
      <c r="A8" s="203" t="s">
        <v>228</v>
      </c>
      <c r="B8" s="204" t="s">
        <v>229</v>
      </c>
      <c r="C8" s="204" t="s">
        <v>230</v>
      </c>
      <c r="D8" s="203" t="s">
        <v>501</v>
      </c>
      <c r="E8" s="203" t="s">
        <v>502</v>
      </c>
      <c r="F8" s="203" t="s">
        <v>498</v>
      </c>
      <c r="G8" s="203" t="s">
        <v>497</v>
      </c>
      <c r="H8" s="203" t="s">
        <v>501</v>
      </c>
      <c r="I8" s="203" t="s">
        <v>502</v>
      </c>
      <c r="J8" s="203" t="s">
        <v>498</v>
      </c>
      <c r="K8" s="203" t="s">
        <v>497</v>
      </c>
    </row>
    <row r="9" spans="1:11" ht="30">
      <c r="A9" s="218" t="s">
        <v>14</v>
      </c>
      <c r="B9" s="205" t="s">
        <v>455</v>
      </c>
      <c r="C9" s="205" t="s">
        <v>231</v>
      </c>
      <c r="D9" s="208">
        <f>'2. melléklet'!I82</f>
        <v>5974</v>
      </c>
      <c r="E9" s="208">
        <f>'2. melléklet'!J82</f>
        <v>9012</v>
      </c>
      <c r="F9" s="208">
        <f>'2. melléklet'!K82</f>
        <v>0</v>
      </c>
      <c r="G9" s="324">
        <f>F9/E9</f>
        <v>0</v>
      </c>
      <c r="H9" s="207"/>
      <c r="I9" s="328"/>
      <c r="J9" s="208"/>
      <c r="K9" s="324"/>
    </row>
    <row r="10" spans="1:11" ht="45">
      <c r="A10" s="218" t="s">
        <v>15</v>
      </c>
      <c r="B10" s="205" t="s">
        <v>480</v>
      </c>
      <c r="C10" s="205" t="s">
        <v>481</v>
      </c>
      <c r="D10" s="208">
        <f>'3. melléklet'!I82</f>
        <v>500</v>
      </c>
      <c r="E10" s="208">
        <f>'3. melléklet'!J82</f>
        <v>500</v>
      </c>
      <c r="F10" s="208">
        <f>'3. melléklet'!K82</f>
        <v>500</v>
      </c>
      <c r="G10" s="324">
        <f>F10/E10</f>
        <v>1</v>
      </c>
      <c r="H10" s="207"/>
      <c r="I10" s="328"/>
      <c r="J10" s="208"/>
      <c r="K10" s="324"/>
    </row>
    <row r="11" spans="1:11" ht="105">
      <c r="A11" s="218" t="s">
        <v>16</v>
      </c>
      <c r="B11" s="205" t="s">
        <v>482</v>
      </c>
      <c r="C11" s="205" t="s">
        <v>483</v>
      </c>
      <c r="D11" s="208">
        <f>'4. melléklet'!I82</f>
        <v>1326</v>
      </c>
      <c r="E11" s="208">
        <f>'4. melléklet'!J82</f>
        <v>1326</v>
      </c>
      <c r="F11" s="208">
        <f>'4. melléklet'!K82</f>
        <v>0</v>
      </c>
      <c r="G11" s="324">
        <f>F11/E11</f>
        <v>0</v>
      </c>
      <c r="H11" s="207"/>
      <c r="I11" s="328"/>
      <c r="J11" s="208"/>
      <c r="K11" s="324"/>
    </row>
    <row r="12" spans="1:11" ht="15.75" customHeight="1" thickBot="1">
      <c r="A12" s="280" t="s">
        <v>17</v>
      </c>
      <c r="B12" s="281" t="s">
        <v>68</v>
      </c>
      <c r="C12" s="282"/>
      <c r="D12" s="283">
        <f>SUM(D9:D11)</f>
        <v>7800</v>
      </c>
      <c r="E12" s="283">
        <f>SUM(E9:E11)</f>
        <v>10838</v>
      </c>
      <c r="F12" s="283">
        <f>SUM(F9:F11)</f>
        <v>500</v>
      </c>
      <c r="G12" s="325">
        <f>F12/E12</f>
        <v>0.046133973057759736</v>
      </c>
      <c r="H12" s="283">
        <f>SUM(H9:H9)</f>
        <v>0</v>
      </c>
      <c r="I12" s="283"/>
      <c r="J12" s="283"/>
      <c r="K12" s="325"/>
    </row>
  </sheetData>
  <sheetProtection/>
  <mergeCells count="7">
    <mergeCell ref="C5:K5"/>
    <mergeCell ref="A4:K4"/>
    <mergeCell ref="A6:A7"/>
    <mergeCell ref="B6:B7"/>
    <mergeCell ref="C6:C7"/>
    <mergeCell ref="D7:G7"/>
    <mergeCell ref="H7:K7"/>
  </mergeCells>
  <conditionalFormatting sqref="D12:K12">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landscape" paperSize="8" scale="97" r:id="rId1"/>
  <headerFooter alignWithMargins="0">
    <oddFooter>&amp;L&amp;D&amp;C&amp;P</oddFooter>
  </headerFooter>
</worksheet>
</file>

<file path=xl/worksheets/sheet14.xml><?xml version="1.0" encoding="utf-8"?>
<worksheet xmlns="http://schemas.openxmlformats.org/spreadsheetml/2006/main" xmlns:r="http://schemas.openxmlformats.org/officeDocument/2006/relationships">
  <dimension ref="A1:K11"/>
  <sheetViews>
    <sheetView view="pageBreakPreview" zoomScaleSheetLayoutView="100" workbookViewId="0" topLeftCell="A1">
      <selection activeCell="E23" sqref="E23"/>
    </sheetView>
  </sheetViews>
  <sheetFormatPr defaultColWidth="9.140625" defaultRowHeight="15"/>
  <cols>
    <col min="1" max="1" width="7.421875" style="198" customWidth="1"/>
    <col min="2" max="2" width="39.140625" style="198" customWidth="1"/>
    <col min="3" max="3" width="26.7109375" style="198" customWidth="1"/>
    <col min="4" max="11" width="16.140625" style="198" customWidth="1"/>
    <col min="12" max="16384" width="9.140625" style="198" customWidth="1"/>
  </cols>
  <sheetData>
    <row r="1" spans="8:11" ht="15">
      <c r="H1" s="199"/>
      <c r="I1" s="199"/>
      <c r="J1" s="199"/>
      <c r="K1" s="199" t="s">
        <v>496</v>
      </c>
    </row>
    <row r="2" spans="8:11" ht="15">
      <c r="H2" s="199"/>
      <c r="I2" s="199"/>
      <c r="J2" s="199"/>
      <c r="K2" s="199"/>
    </row>
    <row r="3" spans="8:11" ht="15">
      <c r="H3" s="199"/>
      <c r="I3" s="199"/>
      <c r="J3" s="199"/>
      <c r="K3" s="199"/>
    </row>
    <row r="4" spans="1:11" ht="31.5" customHeight="1">
      <c r="A4" s="501" t="s">
        <v>421</v>
      </c>
      <c r="B4" s="501"/>
      <c r="C4" s="501"/>
      <c r="D4" s="501"/>
      <c r="E4" s="501"/>
      <c r="F4" s="501"/>
      <c r="G4" s="501"/>
      <c r="H4" s="501"/>
      <c r="I4" s="501"/>
      <c r="J4" s="501"/>
      <c r="K4" s="501"/>
    </row>
    <row r="5" spans="1:11" ht="15.75" thickBot="1">
      <c r="A5" s="200"/>
      <c r="B5" s="200"/>
      <c r="C5" s="500" t="s">
        <v>8</v>
      </c>
      <c r="D5" s="500"/>
      <c r="E5" s="500"/>
      <c r="F5" s="500"/>
      <c r="G5" s="500"/>
      <c r="H5" s="500"/>
      <c r="I5" s="500"/>
      <c r="J5" s="500"/>
      <c r="K5" s="500"/>
    </row>
    <row r="6" spans="1:11" ht="16.5" thickBot="1">
      <c r="A6" s="509"/>
      <c r="B6" s="511" t="s">
        <v>9</v>
      </c>
      <c r="C6" s="511" t="s">
        <v>10</v>
      </c>
      <c r="D6" s="201" t="s">
        <v>11</v>
      </c>
      <c r="E6" s="201" t="s">
        <v>12</v>
      </c>
      <c r="F6" s="201" t="s">
        <v>13</v>
      </c>
      <c r="G6" s="201" t="s">
        <v>88</v>
      </c>
      <c r="H6" s="202" t="s">
        <v>89</v>
      </c>
      <c r="I6" s="202" t="s">
        <v>90</v>
      </c>
      <c r="J6" s="202" t="s">
        <v>91</v>
      </c>
      <c r="K6" s="202" t="s">
        <v>92</v>
      </c>
    </row>
    <row r="7" spans="1:11" ht="16.5" thickBot="1">
      <c r="A7" s="510"/>
      <c r="B7" s="512"/>
      <c r="C7" s="512"/>
      <c r="D7" s="507" t="s">
        <v>503</v>
      </c>
      <c r="E7" s="506"/>
      <c r="F7" s="506"/>
      <c r="G7" s="508"/>
      <c r="H7" s="507" t="s">
        <v>504</v>
      </c>
      <c r="I7" s="506"/>
      <c r="J7" s="506"/>
      <c r="K7" s="506"/>
    </row>
    <row r="8" spans="1:11" ht="48" thickBot="1">
      <c r="A8" s="212" t="s">
        <v>228</v>
      </c>
      <c r="B8" s="213" t="s">
        <v>229</v>
      </c>
      <c r="C8" s="213" t="s">
        <v>230</v>
      </c>
      <c r="D8" s="214" t="s">
        <v>501</v>
      </c>
      <c r="E8" s="214" t="s">
        <v>502</v>
      </c>
      <c r="F8" s="214" t="s">
        <v>498</v>
      </c>
      <c r="G8" s="214" t="s">
        <v>497</v>
      </c>
      <c r="H8" s="214" t="s">
        <v>501</v>
      </c>
      <c r="I8" s="214" t="s">
        <v>502</v>
      </c>
      <c r="J8" s="214" t="s">
        <v>498</v>
      </c>
      <c r="K8" s="214" t="s">
        <v>497</v>
      </c>
    </row>
    <row r="9" spans="1:11" ht="15.75" customHeight="1">
      <c r="A9" s="220" t="s">
        <v>14</v>
      </c>
      <c r="B9" s="215" t="s">
        <v>456</v>
      </c>
      <c r="C9" s="216" t="s">
        <v>231</v>
      </c>
      <c r="D9" s="372">
        <f>'2. melléklet'!I84</f>
        <v>5000</v>
      </c>
      <c r="E9" s="372">
        <f>'2. melléklet'!J84</f>
        <v>5230</v>
      </c>
      <c r="F9" s="372">
        <f>'2. melléklet'!K84</f>
        <v>4030</v>
      </c>
      <c r="G9" s="373">
        <f>F9/E9</f>
        <v>0.7705544933078394</v>
      </c>
      <c r="H9" s="217"/>
      <c r="I9" s="217"/>
      <c r="J9" s="217"/>
      <c r="K9" s="217"/>
    </row>
    <row r="10" spans="1:11" ht="15.75" thickBot="1">
      <c r="A10" s="218" t="s">
        <v>15</v>
      </c>
      <c r="B10" s="206"/>
      <c r="C10" s="205"/>
      <c r="D10" s="374"/>
      <c r="E10" s="374"/>
      <c r="F10" s="374"/>
      <c r="G10" s="375"/>
      <c r="H10" s="207"/>
      <c r="I10" s="207"/>
      <c r="J10" s="207"/>
      <c r="K10" s="207"/>
    </row>
    <row r="11" spans="1:11" ht="15.75" customHeight="1" thickBot="1">
      <c r="A11" s="219" t="s">
        <v>16</v>
      </c>
      <c r="B11" s="209" t="s">
        <v>68</v>
      </c>
      <c r="C11" s="210"/>
      <c r="D11" s="376">
        <f>SUM(D9:D10)</f>
        <v>5000</v>
      </c>
      <c r="E11" s="376">
        <f>SUM(E9:E10)</f>
        <v>5230</v>
      </c>
      <c r="F11" s="376">
        <f>SUM(F9:F10)</f>
        <v>4030</v>
      </c>
      <c r="G11" s="377">
        <f>F11/E11</f>
        <v>0.7705544933078394</v>
      </c>
      <c r="H11" s="211">
        <f>SUM(H9:H10)</f>
        <v>0</v>
      </c>
      <c r="I11" s="211">
        <f>SUM(I9:I10)</f>
        <v>0</v>
      </c>
      <c r="J11" s="211">
        <f>SUM(J9:J10)</f>
        <v>0</v>
      </c>
      <c r="K11" s="211">
        <f>SUM(K9:K10)</f>
        <v>0</v>
      </c>
    </row>
  </sheetData>
  <sheetProtection/>
  <mergeCells count="7">
    <mergeCell ref="C5:K5"/>
    <mergeCell ref="A4:K4"/>
    <mergeCell ref="D7:G7"/>
    <mergeCell ref="H7:K7"/>
    <mergeCell ref="A6:A7"/>
    <mergeCell ref="B6:B7"/>
    <mergeCell ref="C6:C7"/>
  </mergeCells>
  <conditionalFormatting sqref="H11:K11">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landscape" paperSize="8" scale="95" r:id="rId1"/>
  <headerFooter alignWithMargins="0">
    <oddFooter>&amp;L&amp;D&amp;C&amp;P</oddFooter>
  </headerFooter>
</worksheet>
</file>

<file path=xl/worksheets/sheet2.xml><?xml version="1.0" encoding="utf-8"?>
<worksheet xmlns="http://schemas.openxmlformats.org/spreadsheetml/2006/main" xmlns:r="http://schemas.openxmlformats.org/officeDocument/2006/relationships">
  <dimension ref="A2:B19"/>
  <sheetViews>
    <sheetView view="pageBreakPreview" zoomScaleSheetLayoutView="100" zoomScalePageLayoutView="0" workbookViewId="0" topLeftCell="A1">
      <selection activeCell="H18" sqref="H18"/>
    </sheetView>
  </sheetViews>
  <sheetFormatPr defaultColWidth="9.140625" defaultRowHeight="15"/>
  <cols>
    <col min="1" max="1" width="19.8515625" style="1" customWidth="1"/>
    <col min="2" max="2" width="110.57421875" style="1" customWidth="1"/>
    <col min="3" max="16384" width="9.140625" style="1" customWidth="1"/>
  </cols>
  <sheetData>
    <row r="2" spans="1:2" ht="12.75">
      <c r="A2" s="53"/>
      <c r="B2" s="53"/>
    </row>
    <row r="3" spans="1:2" ht="18">
      <c r="A3" s="396" t="s">
        <v>166</v>
      </c>
      <c r="B3" s="396"/>
    </row>
    <row r="4" spans="1:2" ht="12.75">
      <c r="A4" s="53"/>
      <c r="B4" s="53"/>
    </row>
    <row r="5" spans="1:2" ht="12.75">
      <c r="A5" s="53"/>
      <c r="B5" s="53"/>
    </row>
    <row r="6" spans="1:2" ht="12.75">
      <c r="A6" s="53"/>
      <c r="B6" s="53"/>
    </row>
    <row r="7" spans="1:2" ht="12.75">
      <c r="A7" s="53"/>
      <c r="B7" s="53"/>
    </row>
    <row r="8" spans="1:2" ht="33" customHeight="1">
      <c r="A8" s="120" t="s">
        <v>0</v>
      </c>
      <c r="B8" s="2" t="s">
        <v>412</v>
      </c>
    </row>
    <row r="9" spans="1:2" ht="33" customHeight="1">
      <c r="A9" s="120" t="s">
        <v>1</v>
      </c>
      <c r="B9" s="2" t="s">
        <v>413</v>
      </c>
    </row>
    <row r="10" spans="1:2" ht="33" customHeight="1">
      <c r="A10" s="120" t="s">
        <v>2</v>
      </c>
      <c r="B10" s="2" t="s">
        <v>484</v>
      </c>
    </row>
    <row r="11" spans="1:2" ht="33" customHeight="1">
      <c r="A11" s="120" t="s">
        <v>3</v>
      </c>
      <c r="B11" s="2" t="s">
        <v>414</v>
      </c>
    </row>
    <row r="12" spans="1:2" ht="33" customHeight="1">
      <c r="A12" s="120" t="s">
        <v>4</v>
      </c>
      <c r="B12" s="2" t="s">
        <v>415</v>
      </c>
    </row>
    <row r="13" spans="1:2" ht="33" customHeight="1">
      <c r="A13" s="120" t="s">
        <v>5</v>
      </c>
      <c r="B13" s="2" t="s">
        <v>7</v>
      </c>
    </row>
    <row r="14" spans="1:2" ht="60">
      <c r="A14" s="120" t="s">
        <v>6</v>
      </c>
      <c r="B14" s="2" t="s">
        <v>416</v>
      </c>
    </row>
    <row r="15" spans="1:2" ht="30" customHeight="1">
      <c r="A15" s="120" t="s">
        <v>195</v>
      </c>
      <c r="B15" s="2" t="s">
        <v>417</v>
      </c>
    </row>
    <row r="16" spans="1:2" ht="30" customHeight="1">
      <c r="A16" s="120" t="s">
        <v>196</v>
      </c>
      <c r="B16" s="2" t="s">
        <v>418</v>
      </c>
    </row>
    <row r="17" spans="1:2" ht="30" customHeight="1">
      <c r="A17" s="120" t="s">
        <v>197</v>
      </c>
      <c r="B17" s="2" t="s">
        <v>419</v>
      </c>
    </row>
    <row r="18" spans="1:2" ht="30" customHeight="1">
      <c r="A18" s="120" t="s">
        <v>198</v>
      </c>
      <c r="B18" s="2" t="s">
        <v>420</v>
      </c>
    </row>
    <row r="19" spans="1:2" ht="30" customHeight="1">
      <c r="A19" s="120" t="s">
        <v>199</v>
      </c>
      <c r="B19" s="2" t="s">
        <v>421</v>
      </c>
    </row>
  </sheetData>
  <sheetProtection/>
  <mergeCells count="1">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8" r:id="rId1"/>
  <headerFooter>
    <oddFooter>&amp;L&amp;D&amp;C&amp;P</oddFooter>
  </headerFooter>
</worksheet>
</file>

<file path=xl/worksheets/sheet3.xml><?xml version="1.0" encoding="utf-8"?>
<worksheet xmlns="http://schemas.openxmlformats.org/spreadsheetml/2006/main" xmlns:r="http://schemas.openxmlformats.org/officeDocument/2006/relationships">
  <dimension ref="A1:AZ128"/>
  <sheetViews>
    <sheetView view="pageBreakPreview" zoomScaleSheetLayoutView="100" zoomScalePageLayoutView="0" workbookViewId="0" topLeftCell="AJ76">
      <selection activeCell="AT86" sqref="AT86"/>
    </sheetView>
  </sheetViews>
  <sheetFormatPr defaultColWidth="9.140625" defaultRowHeight="15"/>
  <cols>
    <col min="1" max="1" width="4.421875" style="36" customWidth="1"/>
    <col min="2" max="2" width="4.140625" style="140" customWidth="1"/>
    <col min="3" max="3" width="5.7109375" style="140" customWidth="1"/>
    <col min="4" max="5" width="8.7109375" style="140" customWidth="1"/>
    <col min="6" max="7" width="10.7109375" style="140" customWidth="1"/>
    <col min="8" max="8" width="92.57421875" style="140" customWidth="1"/>
    <col min="9" max="12" width="15.7109375" style="140" customWidth="1"/>
    <col min="13" max="13" width="4.421875" style="36" customWidth="1"/>
    <col min="14" max="14" width="4.140625" style="140" customWidth="1"/>
    <col min="15" max="15" width="5.7109375" style="140" customWidth="1"/>
    <col min="16" max="17" width="8.7109375" style="140" customWidth="1"/>
    <col min="18" max="19" width="10.7109375" style="140" customWidth="1"/>
    <col min="20" max="20" width="92.57421875" style="140" customWidth="1"/>
    <col min="21" max="24" width="15.7109375" style="140" customWidth="1"/>
    <col min="25" max="25" width="4.421875" style="36" customWidth="1"/>
    <col min="26" max="26" width="4.140625" style="140" customWidth="1"/>
    <col min="27" max="27" width="5.7109375" style="140" customWidth="1"/>
    <col min="28" max="29" width="8.7109375" style="140" customWidth="1"/>
    <col min="30" max="31" width="10.7109375" style="140" customWidth="1"/>
    <col min="32" max="32" width="92.57421875" style="140" customWidth="1"/>
    <col min="33" max="36" width="15.7109375" style="140" customWidth="1"/>
    <col min="37" max="37" width="4.421875" style="36" customWidth="1"/>
    <col min="38" max="38" width="4.140625" style="140" customWidth="1"/>
    <col min="39" max="39" width="5.7109375" style="140" customWidth="1"/>
    <col min="40" max="41" width="8.7109375" style="140" customWidth="1"/>
    <col min="42" max="43" width="10.7109375" style="140" customWidth="1"/>
    <col min="44" max="44" width="92.57421875" style="140" customWidth="1"/>
    <col min="45" max="48" width="15.7109375" style="140" customWidth="1"/>
    <col min="49" max="16384" width="9.140625" style="140" customWidth="1"/>
  </cols>
  <sheetData>
    <row r="1" spans="9:48" ht="15" customHeight="1">
      <c r="I1" s="32"/>
      <c r="L1" s="32" t="s">
        <v>485</v>
      </c>
      <c r="U1" s="32"/>
      <c r="X1" s="32" t="s">
        <v>485</v>
      </c>
      <c r="AG1" s="32"/>
      <c r="AJ1" s="32" t="s">
        <v>485</v>
      </c>
      <c r="AS1" s="32"/>
      <c r="AV1" s="32" t="s">
        <v>485</v>
      </c>
    </row>
    <row r="2" ht="15" customHeight="1"/>
    <row r="3" spans="9:48" ht="15" customHeight="1" thickBot="1">
      <c r="I3" s="32"/>
      <c r="L3" s="32" t="s">
        <v>8</v>
      </c>
      <c r="U3" s="32"/>
      <c r="X3" s="32" t="s">
        <v>8</v>
      </c>
      <c r="AG3" s="32"/>
      <c r="AJ3" s="32" t="s">
        <v>8</v>
      </c>
      <c r="AS3" s="32"/>
      <c r="AV3" s="32" t="s">
        <v>8</v>
      </c>
    </row>
    <row r="4" spans="1:48" s="34" customFormat="1" ht="15" customHeight="1" thickBot="1">
      <c r="A4" s="142"/>
      <c r="B4" s="35" t="s">
        <v>9</v>
      </c>
      <c r="C4" s="35" t="s">
        <v>10</v>
      </c>
      <c r="D4" s="35" t="s">
        <v>11</v>
      </c>
      <c r="E4" s="399" t="s">
        <v>12</v>
      </c>
      <c r="F4" s="400"/>
      <c r="G4" s="400"/>
      <c r="H4" s="401"/>
      <c r="I4" s="35" t="s">
        <v>13</v>
      </c>
      <c r="J4" s="35" t="s">
        <v>88</v>
      </c>
      <c r="K4" s="35" t="s">
        <v>89</v>
      </c>
      <c r="L4" s="136" t="s">
        <v>90</v>
      </c>
      <c r="M4" s="142"/>
      <c r="N4" s="35" t="s">
        <v>91</v>
      </c>
      <c r="O4" s="35" t="s">
        <v>92</v>
      </c>
      <c r="P4" s="35" t="s">
        <v>93</v>
      </c>
      <c r="Q4" s="399" t="s">
        <v>95</v>
      </c>
      <c r="R4" s="400"/>
      <c r="S4" s="400"/>
      <c r="T4" s="401"/>
      <c r="U4" s="35" t="s">
        <v>880</v>
      </c>
      <c r="V4" s="35" t="s">
        <v>881</v>
      </c>
      <c r="W4" s="35" t="s">
        <v>882</v>
      </c>
      <c r="X4" s="136" t="s">
        <v>883</v>
      </c>
      <c r="Y4" s="142"/>
      <c r="Z4" s="35" t="s">
        <v>884</v>
      </c>
      <c r="AA4" s="35" t="s">
        <v>885</v>
      </c>
      <c r="AB4" s="35" t="s">
        <v>886</v>
      </c>
      <c r="AC4" s="399" t="s">
        <v>887</v>
      </c>
      <c r="AD4" s="400"/>
      <c r="AE4" s="400"/>
      <c r="AF4" s="401"/>
      <c r="AG4" s="35" t="s">
        <v>888</v>
      </c>
      <c r="AH4" s="35" t="s">
        <v>889</v>
      </c>
      <c r="AI4" s="35" t="s">
        <v>890</v>
      </c>
      <c r="AJ4" s="136" t="s">
        <v>891</v>
      </c>
      <c r="AK4" s="142"/>
      <c r="AL4" s="35" t="s">
        <v>892</v>
      </c>
      <c r="AM4" s="35" t="s">
        <v>893</v>
      </c>
      <c r="AN4" s="35" t="s">
        <v>894</v>
      </c>
      <c r="AO4" s="399" t="s">
        <v>895</v>
      </c>
      <c r="AP4" s="400"/>
      <c r="AQ4" s="400"/>
      <c r="AR4" s="401"/>
      <c r="AS4" s="35" t="s">
        <v>896</v>
      </c>
      <c r="AT4" s="35" t="s">
        <v>897</v>
      </c>
      <c r="AU4" s="35" t="s">
        <v>898</v>
      </c>
      <c r="AV4" s="136" t="s">
        <v>899</v>
      </c>
    </row>
    <row r="5" spans="1:52" ht="42" customHeight="1" thickBot="1">
      <c r="A5" s="142" t="s">
        <v>14</v>
      </c>
      <c r="B5" s="416" t="s">
        <v>422</v>
      </c>
      <c r="C5" s="417"/>
      <c r="D5" s="417"/>
      <c r="E5" s="417"/>
      <c r="F5" s="417"/>
      <c r="G5" s="417"/>
      <c r="H5" s="417"/>
      <c r="I5" s="417"/>
      <c r="J5" s="417"/>
      <c r="K5" s="417"/>
      <c r="L5" s="417"/>
      <c r="M5" s="142" t="s">
        <v>508</v>
      </c>
      <c r="N5" s="416" t="s">
        <v>422</v>
      </c>
      <c r="O5" s="417"/>
      <c r="P5" s="417"/>
      <c r="Q5" s="417"/>
      <c r="R5" s="417"/>
      <c r="S5" s="417"/>
      <c r="T5" s="417"/>
      <c r="U5" s="417"/>
      <c r="V5" s="417"/>
      <c r="W5" s="417"/>
      <c r="X5" s="417"/>
      <c r="Y5" s="142" t="s">
        <v>632</v>
      </c>
      <c r="Z5" s="416" t="s">
        <v>422</v>
      </c>
      <c r="AA5" s="417"/>
      <c r="AB5" s="417"/>
      <c r="AC5" s="417"/>
      <c r="AD5" s="417"/>
      <c r="AE5" s="417"/>
      <c r="AF5" s="417"/>
      <c r="AG5" s="417"/>
      <c r="AH5" s="417"/>
      <c r="AI5" s="417"/>
      <c r="AJ5" s="417"/>
      <c r="AK5" s="142" t="s">
        <v>756</v>
      </c>
      <c r="AL5" s="416" t="s">
        <v>422</v>
      </c>
      <c r="AM5" s="417"/>
      <c r="AN5" s="417"/>
      <c r="AO5" s="417"/>
      <c r="AP5" s="417"/>
      <c r="AQ5" s="417"/>
      <c r="AR5" s="417"/>
      <c r="AS5" s="417"/>
      <c r="AT5" s="417"/>
      <c r="AU5" s="417"/>
      <c r="AV5" s="417"/>
      <c r="AW5" s="135"/>
      <c r="AX5" s="135"/>
      <c r="AY5" s="135"/>
      <c r="AZ5" s="135"/>
    </row>
    <row r="6" spans="1:48" ht="124.5" customHeight="1" thickBot="1">
      <c r="A6" s="142" t="s">
        <v>15</v>
      </c>
      <c r="B6" s="410" t="s">
        <v>87</v>
      </c>
      <c r="C6" s="411"/>
      <c r="D6" s="411"/>
      <c r="E6" s="411"/>
      <c r="F6" s="411"/>
      <c r="G6" s="411"/>
      <c r="H6" s="412"/>
      <c r="I6" s="31" t="s">
        <v>900</v>
      </c>
      <c r="J6" s="31" t="s">
        <v>901</v>
      </c>
      <c r="K6" s="31" t="s">
        <v>902</v>
      </c>
      <c r="L6" s="31" t="s">
        <v>903</v>
      </c>
      <c r="M6" s="142" t="s">
        <v>509</v>
      </c>
      <c r="N6" s="410" t="s">
        <v>87</v>
      </c>
      <c r="O6" s="411"/>
      <c r="P6" s="411"/>
      <c r="Q6" s="411"/>
      <c r="R6" s="411"/>
      <c r="S6" s="411"/>
      <c r="T6" s="412"/>
      <c r="U6" s="31" t="s">
        <v>904</v>
      </c>
      <c r="V6" s="31" t="s">
        <v>905</v>
      </c>
      <c r="W6" s="31" t="s">
        <v>906</v>
      </c>
      <c r="X6" s="31" t="s">
        <v>907</v>
      </c>
      <c r="Y6" s="142" t="s">
        <v>633</v>
      </c>
      <c r="Z6" s="410" t="s">
        <v>87</v>
      </c>
      <c r="AA6" s="411"/>
      <c r="AB6" s="411"/>
      <c r="AC6" s="411"/>
      <c r="AD6" s="411"/>
      <c r="AE6" s="411"/>
      <c r="AF6" s="412"/>
      <c r="AG6" s="31" t="s">
        <v>908</v>
      </c>
      <c r="AH6" s="31" t="s">
        <v>909</v>
      </c>
      <c r="AI6" s="31" t="s">
        <v>910</v>
      </c>
      <c r="AJ6" s="31" t="s">
        <v>911</v>
      </c>
      <c r="AK6" s="142" t="s">
        <v>757</v>
      </c>
      <c r="AL6" s="410" t="s">
        <v>87</v>
      </c>
      <c r="AM6" s="411"/>
      <c r="AN6" s="411"/>
      <c r="AO6" s="411"/>
      <c r="AP6" s="411"/>
      <c r="AQ6" s="411"/>
      <c r="AR6" s="412"/>
      <c r="AS6" s="31" t="s">
        <v>912</v>
      </c>
      <c r="AT6" s="31" t="s">
        <v>913</v>
      </c>
      <c r="AU6" s="31" t="s">
        <v>914</v>
      </c>
      <c r="AV6" s="31" t="s">
        <v>915</v>
      </c>
    </row>
    <row r="7" spans="1:48" s="76" customFormat="1" ht="15" customHeight="1" thickBot="1">
      <c r="A7" s="142" t="s">
        <v>16</v>
      </c>
      <c r="B7" s="72" t="s">
        <v>79</v>
      </c>
      <c r="C7" s="73" t="s">
        <v>239</v>
      </c>
      <c r="D7" s="74"/>
      <c r="E7" s="74"/>
      <c r="F7" s="74"/>
      <c r="G7" s="74"/>
      <c r="H7" s="127"/>
      <c r="I7" s="75">
        <f>'2. melléklet'!I7</f>
        <v>923121</v>
      </c>
      <c r="J7" s="75">
        <f>'2. melléklet'!J7</f>
        <v>952852</v>
      </c>
      <c r="K7" s="75">
        <f>'2. melléklet'!K7</f>
        <v>501867</v>
      </c>
      <c r="L7" s="358">
        <f>'2. melléklet'!L7</f>
        <v>0.5266998442570304</v>
      </c>
      <c r="M7" s="142" t="s">
        <v>510</v>
      </c>
      <c r="N7" s="72" t="s">
        <v>79</v>
      </c>
      <c r="O7" s="73" t="s">
        <v>239</v>
      </c>
      <c r="P7" s="74"/>
      <c r="Q7" s="74"/>
      <c r="R7" s="74"/>
      <c r="S7" s="74"/>
      <c r="T7" s="127"/>
      <c r="U7" s="75">
        <f>'3. melléklet'!I7</f>
        <v>7762</v>
      </c>
      <c r="V7" s="75">
        <f>'3. melléklet'!J7</f>
        <v>10994</v>
      </c>
      <c r="W7" s="75">
        <f>'3. melléklet'!K7</f>
        <v>11293</v>
      </c>
      <c r="X7" s="358">
        <f>'3. melléklet'!L7</f>
        <v>1.0271966527196652</v>
      </c>
      <c r="Y7" s="142" t="s">
        <v>634</v>
      </c>
      <c r="Z7" s="72" t="s">
        <v>79</v>
      </c>
      <c r="AA7" s="73" t="s">
        <v>239</v>
      </c>
      <c r="AB7" s="74"/>
      <c r="AC7" s="74"/>
      <c r="AD7" s="74"/>
      <c r="AE7" s="74"/>
      <c r="AF7" s="127"/>
      <c r="AG7" s="75">
        <f>'4. melléklet'!I7+'5. melléklet'!I7</f>
        <v>38999</v>
      </c>
      <c r="AH7" s="75">
        <f>'4. melléklet'!J7+'5. melléklet'!J7</f>
        <v>42154</v>
      </c>
      <c r="AI7" s="75">
        <f>'4. melléklet'!K7+'5. melléklet'!K7</f>
        <v>28533</v>
      </c>
      <c r="AJ7" s="358">
        <f>AI7/AH7</f>
        <v>0.676875266878588</v>
      </c>
      <c r="AK7" s="142" t="s">
        <v>758</v>
      </c>
      <c r="AL7" s="72" t="s">
        <v>79</v>
      </c>
      <c r="AM7" s="73" t="s">
        <v>239</v>
      </c>
      <c r="AN7" s="74"/>
      <c r="AO7" s="74"/>
      <c r="AP7" s="74"/>
      <c r="AQ7" s="74"/>
      <c r="AR7" s="127"/>
      <c r="AS7" s="75">
        <f>I7+U7+AG7</f>
        <v>969882</v>
      </c>
      <c r="AT7" s="75">
        <f aca="true" t="shared" si="0" ref="AT7:AU22">J7+V7+AH7</f>
        <v>1006000</v>
      </c>
      <c r="AU7" s="75">
        <f t="shared" si="0"/>
        <v>541693</v>
      </c>
      <c r="AV7" s="368">
        <f aca="true" t="shared" si="1" ref="AV7:AV68">AU7/AT7</f>
        <v>0.5384622266401591</v>
      </c>
    </row>
    <row r="8" spans="1:48" s="76" customFormat="1" ht="15" customHeight="1" thickBot="1">
      <c r="A8" s="142" t="s">
        <v>17</v>
      </c>
      <c r="B8" s="77"/>
      <c r="C8" s="78" t="s">
        <v>240</v>
      </c>
      <c r="D8" s="82" t="s">
        <v>151</v>
      </c>
      <c r="E8" s="83"/>
      <c r="F8" s="83"/>
      <c r="G8" s="83"/>
      <c r="H8" s="128"/>
      <c r="I8" s="122">
        <f>'2. melléklet'!I8</f>
        <v>412795</v>
      </c>
      <c r="J8" s="122">
        <f>'2. melléklet'!J8</f>
        <v>415104</v>
      </c>
      <c r="K8" s="122">
        <f>'2. melléklet'!K8</f>
        <v>223625</v>
      </c>
      <c r="L8" s="359">
        <f>'2. melléklet'!L8</f>
        <v>0.5387204170521123</v>
      </c>
      <c r="M8" s="142" t="s">
        <v>511</v>
      </c>
      <c r="N8" s="77"/>
      <c r="O8" s="78" t="s">
        <v>240</v>
      </c>
      <c r="P8" s="82" t="s">
        <v>151</v>
      </c>
      <c r="Q8" s="83"/>
      <c r="R8" s="83"/>
      <c r="S8" s="83"/>
      <c r="T8" s="128"/>
      <c r="U8" s="122">
        <f>'3. melléklet'!I8</f>
        <v>0</v>
      </c>
      <c r="V8" s="122">
        <f>'3. melléklet'!J8</f>
        <v>0</v>
      </c>
      <c r="W8" s="122">
        <f>'3. melléklet'!K8</f>
        <v>0</v>
      </c>
      <c r="X8" s="359">
        <f>'3. melléklet'!L8</f>
        <v>0</v>
      </c>
      <c r="Y8" s="142" t="s">
        <v>635</v>
      </c>
      <c r="Z8" s="77"/>
      <c r="AA8" s="78" t="s">
        <v>240</v>
      </c>
      <c r="AB8" s="82" t="s">
        <v>151</v>
      </c>
      <c r="AC8" s="83"/>
      <c r="AD8" s="83"/>
      <c r="AE8" s="83"/>
      <c r="AF8" s="128"/>
      <c r="AG8" s="122">
        <f>'4. melléklet'!I8+'5. melléklet'!I8</f>
        <v>0</v>
      </c>
      <c r="AH8" s="122">
        <f>'4. melléklet'!J8+'5. melléklet'!J8</f>
        <v>0</v>
      </c>
      <c r="AI8" s="122">
        <f>'4. melléklet'!K8+'5. melléklet'!K8</f>
        <v>0</v>
      </c>
      <c r="AJ8" s="359"/>
      <c r="AK8" s="142" t="s">
        <v>759</v>
      </c>
      <c r="AL8" s="77"/>
      <c r="AM8" s="78" t="s">
        <v>240</v>
      </c>
      <c r="AN8" s="82" t="s">
        <v>151</v>
      </c>
      <c r="AO8" s="83"/>
      <c r="AP8" s="83"/>
      <c r="AQ8" s="83"/>
      <c r="AR8" s="128"/>
      <c r="AS8" s="122">
        <f aca="true" t="shared" si="2" ref="AS8:AS71">I8+U8+AG8</f>
        <v>412795</v>
      </c>
      <c r="AT8" s="122">
        <f t="shared" si="0"/>
        <v>415104</v>
      </c>
      <c r="AU8" s="122">
        <f t="shared" si="0"/>
        <v>223625</v>
      </c>
      <c r="AV8" s="359">
        <f t="shared" si="1"/>
        <v>0.5387204170521123</v>
      </c>
    </row>
    <row r="9" spans="1:48" s="57" customFormat="1" ht="15" customHeight="1" thickBot="1">
      <c r="A9" s="142" t="s">
        <v>18</v>
      </c>
      <c r="B9" s="56"/>
      <c r="C9" s="58"/>
      <c r="D9" s="250" t="s">
        <v>241</v>
      </c>
      <c r="E9" s="422" t="s">
        <v>167</v>
      </c>
      <c r="F9" s="422"/>
      <c r="G9" s="422"/>
      <c r="H9" s="423"/>
      <c r="I9" s="123">
        <f>'2. melléklet'!I9</f>
        <v>394611</v>
      </c>
      <c r="J9" s="123">
        <f>'2. melléklet'!J9</f>
        <v>398330</v>
      </c>
      <c r="K9" s="123">
        <f>'2. melléklet'!K9</f>
        <v>207131</v>
      </c>
      <c r="L9" s="331">
        <f>'2. melléklet'!L9</f>
        <v>0.5199984937112444</v>
      </c>
      <c r="M9" s="142" t="s">
        <v>512</v>
      </c>
      <c r="N9" s="56"/>
      <c r="O9" s="58"/>
      <c r="P9" s="250" t="s">
        <v>241</v>
      </c>
      <c r="Q9" s="422" t="s">
        <v>167</v>
      </c>
      <c r="R9" s="422"/>
      <c r="S9" s="422"/>
      <c r="T9" s="423"/>
      <c r="U9" s="123">
        <f>'3. melléklet'!I9</f>
        <v>0</v>
      </c>
      <c r="V9" s="123">
        <f>'3. melléklet'!J9</f>
        <v>0</v>
      </c>
      <c r="W9" s="123">
        <f>'3. melléklet'!K9</f>
        <v>0</v>
      </c>
      <c r="X9" s="331">
        <f>'3. melléklet'!L9</f>
        <v>0</v>
      </c>
      <c r="Y9" s="142" t="s">
        <v>636</v>
      </c>
      <c r="Z9" s="56"/>
      <c r="AA9" s="58"/>
      <c r="AB9" s="250" t="s">
        <v>241</v>
      </c>
      <c r="AC9" s="422" t="s">
        <v>167</v>
      </c>
      <c r="AD9" s="422"/>
      <c r="AE9" s="422"/>
      <c r="AF9" s="423"/>
      <c r="AG9" s="123">
        <f>'4. melléklet'!I9+'5. melléklet'!I9</f>
        <v>0</v>
      </c>
      <c r="AH9" s="123">
        <f>'4. melléklet'!J9+'5. melléklet'!J9</f>
        <v>0</v>
      </c>
      <c r="AI9" s="123">
        <f>'4. melléklet'!K9+'5. melléklet'!K9</f>
        <v>0</v>
      </c>
      <c r="AJ9" s="331"/>
      <c r="AK9" s="142" t="s">
        <v>760</v>
      </c>
      <c r="AL9" s="56"/>
      <c r="AM9" s="58"/>
      <c r="AN9" s="250" t="s">
        <v>241</v>
      </c>
      <c r="AO9" s="422" t="s">
        <v>167</v>
      </c>
      <c r="AP9" s="422"/>
      <c r="AQ9" s="422"/>
      <c r="AR9" s="423"/>
      <c r="AS9" s="123">
        <f t="shared" si="2"/>
        <v>394611</v>
      </c>
      <c r="AT9" s="123">
        <f t="shared" si="0"/>
        <v>398330</v>
      </c>
      <c r="AU9" s="123">
        <f t="shared" si="0"/>
        <v>207131</v>
      </c>
      <c r="AV9" s="331">
        <f t="shared" si="1"/>
        <v>0.5199984937112444</v>
      </c>
    </row>
    <row r="10" spans="1:48" s="57" customFormat="1" ht="15" customHeight="1" thickBot="1">
      <c r="A10" s="142" t="s">
        <v>19</v>
      </c>
      <c r="B10" s="56"/>
      <c r="C10" s="58"/>
      <c r="D10" s="251" t="s">
        <v>242</v>
      </c>
      <c r="E10" s="138" t="s">
        <v>193</v>
      </c>
      <c r="F10" s="137"/>
      <c r="G10" s="137"/>
      <c r="H10" s="139"/>
      <c r="I10" s="123">
        <f>'2. melléklet'!I10</f>
        <v>6100</v>
      </c>
      <c r="J10" s="123">
        <f>'2. melléklet'!J10</f>
        <v>3890</v>
      </c>
      <c r="K10" s="123">
        <f>'2. melléklet'!K10</f>
        <v>3890</v>
      </c>
      <c r="L10" s="331">
        <f>'2. melléklet'!L10</f>
        <v>1</v>
      </c>
      <c r="M10" s="142" t="s">
        <v>513</v>
      </c>
      <c r="N10" s="56"/>
      <c r="O10" s="58"/>
      <c r="P10" s="251" t="s">
        <v>242</v>
      </c>
      <c r="Q10" s="138" t="s">
        <v>193</v>
      </c>
      <c r="R10" s="137"/>
      <c r="S10" s="137"/>
      <c r="T10" s="139"/>
      <c r="U10" s="123">
        <f>'3. melléklet'!I10</f>
        <v>0</v>
      </c>
      <c r="V10" s="123">
        <f>'3. melléklet'!J10</f>
        <v>0</v>
      </c>
      <c r="W10" s="123">
        <f>'3. melléklet'!K10</f>
        <v>0</v>
      </c>
      <c r="X10" s="331">
        <f>'3. melléklet'!L10</f>
        <v>0</v>
      </c>
      <c r="Y10" s="142" t="s">
        <v>637</v>
      </c>
      <c r="Z10" s="56"/>
      <c r="AA10" s="58"/>
      <c r="AB10" s="251" t="s">
        <v>242</v>
      </c>
      <c r="AC10" s="138" t="s">
        <v>193</v>
      </c>
      <c r="AD10" s="137"/>
      <c r="AE10" s="137"/>
      <c r="AF10" s="139"/>
      <c r="AG10" s="123">
        <f>'4. melléklet'!I10+'5. melléklet'!I10</f>
        <v>0</v>
      </c>
      <c r="AH10" s="123">
        <f>'4. melléklet'!J10+'5. melléklet'!J10</f>
        <v>0</v>
      </c>
      <c r="AI10" s="123">
        <f>'4. melléklet'!K10+'5. melléklet'!K10</f>
        <v>0</v>
      </c>
      <c r="AJ10" s="331"/>
      <c r="AK10" s="142" t="s">
        <v>761</v>
      </c>
      <c r="AL10" s="56"/>
      <c r="AM10" s="58"/>
      <c r="AN10" s="251" t="s">
        <v>242</v>
      </c>
      <c r="AO10" s="138" t="s">
        <v>193</v>
      </c>
      <c r="AP10" s="137"/>
      <c r="AQ10" s="137"/>
      <c r="AR10" s="139"/>
      <c r="AS10" s="123">
        <f t="shared" si="2"/>
        <v>6100</v>
      </c>
      <c r="AT10" s="123">
        <f t="shared" si="0"/>
        <v>3890</v>
      </c>
      <c r="AU10" s="123">
        <f t="shared" si="0"/>
        <v>3890</v>
      </c>
      <c r="AV10" s="331">
        <f t="shared" si="1"/>
        <v>1</v>
      </c>
    </row>
    <row r="11" spans="1:48" s="57" customFormat="1" ht="15" customHeight="1" thickBot="1">
      <c r="A11" s="142" t="s">
        <v>20</v>
      </c>
      <c r="B11" s="56"/>
      <c r="C11" s="58"/>
      <c r="D11" s="251" t="s">
        <v>243</v>
      </c>
      <c r="E11" s="138" t="s">
        <v>247</v>
      </c>
      <c r="F11" s="137"/>
      <c r="G11" s="137"/>
      <c r="H11" s="139"/>
      <c r="I11" s="123">
        <f>'2. melléklet'!I11</f>
        <v>0</v>
      </c>
      <c r="J11" s="123">
        <f>'2. melléklet'!J11</f>
        <v>0</v>
      </c>
      <c r="K11" s="123">
        <f>'2. melléklet'!K11</f>
        <v>0</v>
      </c>
      <c r="L11" s="331">
        <f>'2. melléklet'!L11</f>
        <v>0</v>
      </c>
      <c r="M11" s="142" t="s">
        <v>514</v>
      </c>
      <c r="N11" s="56"/>
      <c r="O11" s="58"/>
      <c r="P11" s="251" t="s">
        <v>243</v>
      </c>
      <c r="Q11" s="138" t="s">
        <v>247</v>
      </c>
      <c r="R11" s="137"/>
      <c r="S11" s="137"/>
      <c r="T11" s="139"/>
      <c r="U11" s="123">
        <f>'3. melléklet'!I11</f>
        <v>0</v>
      </c>
      <c r="V11" s="123">
        <f>'3. melléklet'!J11</f>
        <v>0</v>
      </c>
      <c r="W11" s="123">
        <f>'3. melléklet'!K11</f>
        <v>0</v>
      </c>
      <c r="X11" s="331">
        <f>'3. melléklet'!L11</f>
        <v>0</v>
      </c>
      <c r="Y11" s="142" t="s">
        <v>638</v>
      </c>
      <c r="Z11" s="56"/>
      <c r="AA11" s="58"/>
      <c r="AB11" s="251" t="s">
        <v>243</v>
      </c>
      <c r="AC11" s="138" t="s">
        <v>247</v>
      </c>
      <c r="AD11" s="137"/>
      <c r="AE11" s="137"/>
      <c r="AF11" s="139"/>
      <c r="AG11" s="123">
        <f>'4. melléklet'!I11+'5. melléklet'!I11</f>
        <v>0</v>
      </c>
      <c r="AH11" s="123">
        <f>'4. melléklet'!J11+'5. melléklet'!J11</f>
        <v>0</v>
      </c>
      <c r="AI11" s="123">
        <f>'4. melléklet'!K11+'5. melléklet'!K11</f>
        <v>0</v>
      </c>
      <c r="AJ11" s="331"/>
      <c r="AK11" s="142" t="s">
        <v>762</v>
      </c>
      <c r="AL11" s="56"/>
      <c r="AM11" s="58"/>
      <c r="AN11" s="251" t="s">
        <v>243</v>
      </c>
      <c r="AO11" s="138" t="s">
        <v>247</v>
      </c>
      <c r="AP11" s="137"/>
      <c r="AQ11" s="137"/>
      <c r="AR11" s="139"/>
      <c r="AS11" s="123">
        <f t="shared" si="2"/>
        <v>0</v>
      </c>
      <c r="AT11" s="123">
        <f t="shared" si="0"/>
        <v>0</v>
      </c>
      <c r="AU11" s="123">
        <f t="shared" si="0"/>
        <v>0</v>
      </c>
      <c r="AV11" s="331"/>
    </row>
    <row r="12" spans="1:48" s="57" customFormat="1" ht="15" customHeight="1" thickBot="1">
      <c r="A12" s="142" t="s">
        <v>21</v>
      </c>
      <c r="B12" s="56"/>
      <c r="C12" s="58"/>
      <c r="D12" s="251" t="s">
        <v>245</v>
      </c>
      <c r="E12" s="138" t="s">
        <v>248</v>
      </c>
      <c r="F12" s="137"/>
      <c r="G12" s="137"/>
      <c r="H12" s="139"/>
      <c r="I12" s="123">
        <f>'2. melléklet'!I12</f>
        <v>0</v>
      </c>
      <c r="J12" s="123">
        <f>'2. melléklet'!J12</f>
        <v>0</v>
      </c>
      <c r="K12" s="123">
        <f>'2. melléklet'!K12</f>
        <v>0</v>
      </c>
      <c r="L12" s="331">
        <f>'2. melléklet'!L12</f>
        <v>0</v>
      </c>
      <c r="M12" s="142" t="s">
        <v>515</v>
      </c>
      <c r="N12" s="56"/>
      <c r="O12" s="58"/>
      <c r="P12" s="251" t="s">
        <v>245</v>
      </c>
      <c r="Q12" s="138" t="s">
        <v>248</v>
      </c>
      <c r="R12" s="137"/>
      <c r="S12" s="137"/>
      <c r="T12" s="139"/>
      <c r="U12" s="123">
        <f>'3. melléklet'!I12</f>
        <v>0</v>
      </c>
      <c r="V12" s="123">
        <f>'3. melléklet'!J12</f>
        <v>0</v>
      </c>
      <c r="W12" s="123">
        <f>'3. melléklet'!K12</f>
        <v>0</v>
      </c>
      <c r="X12" s="331">
        <f>'3. melléklet'!L12</f>
        <v>0</v>
      </c>
      <c r="Y12" s="142" t="s">
        <v>639</v>
      </c>
      <c r="Z12" s="56"/>
      <c r="AA12" s="58"/>
      <c r="AB12" s="251" t="s">
        <v>245</v>
      </c>
      <c r="AC12" s="138" t="s">
        <v>248</v>
      </c>
      <c r="AD12" s="137"/>
      <c r="AE12" s="137"/>
      <c r="AF12" s="139"/>
      <c r="AG12" s="123">
        <f>'4. melléklet'!I12+'5. melléklet'!I12</f>
        <v>0</v>
      </c>
      <c r="AH12" s="123">
        <f>'4. melléklet'!J12+'5. melléklet'!J12</f>
        <v>0</v>
      </c>
      <c r="AI12" s="123">
        <f>'4. melléklet'!K12+'5. melléklet'!K12</f>
        <v>0</v>
      </c>
      <c r="AJ12" s="331"/>
      <c r="AK12" s="142" t="s">
        <v>763</v>
      </c>
      <c r="AL12" s="56"/>
      <c r="AM12" s="58"/>
      <c r="AN12" s="251" t="s">
        <v>245</v>
      </c>
      <c r="AO12" s="138" t="s">
        <v>248</v>
      </c>
      <c r="AP12" s="137"/>
      <c r="AQ12" s="137"/>
      <c r="AR12" s="139"/>
      <c r="AS12" s="123">
        <f t="shared" si="2"/>
        <v>0</v>
      </c>
      <c r="AT12" s="123">
        <f t="shared" si="0"/>
        <v>0</v>
      </c>
      <c r="AU12" s="123">
        <f t="shared" si="0"/>
        <v>0</v>
      </c>
      <c r="AV12" s="331"/>
    </row>
    <row r="13" spans="1:48" s="57" customFormat="1" ht="15" customHeight="1" thickBot="1">
      <c r="A13" s="142" t="s">
        <v>22</v>
      </c>
      <c r="B13" s="56"/>
      <c r="C13" s="58"/>
      <c r="D13" s="251" t="s">
        <v>246</v>
      </c>
      <c r="E13" s="138" t="s">
        <v>249</v>
      </c>
      <c r="F13" s="137"/>
      <c r="G13" s="137"/>
      <c r="H13" s="139"/>
      <c r="I13" s="123">
        <f>'2. melléklet'!I13</f>
        <v>0</v>
      </c>
      <c r="J13" s="123">
        <f>'2. melléklet'!J13</f>
        <v>0</v>
      </c>
      <c r="K13" s="123">
        <f>'2. melléklet'!K13</f>
        <v>0</v>
      </c>
      <c r="L13" s="331">
        <f>'2. melléklet'!L13</f>
        <v>0</v>
      </c>
      <c r="M13" s="142" t="s">
        <v>516</v>
      </c>
      <c r="N13" s="56"/>
      <c r="O13" s="58"/>
      <c r="P13" s="251" t="s">
        <v>246</v>
      </c>
      <c r="Q13" s="138" t="s">
        <v>249</v>
      </c>
      <c r="R13" s="137"/>
      <c r="S13" s="137"/>
      <c r="T13" s="139"/>
      <c r="U13" s="123">
        <f>'3. melléklet'!I13</f>
        <v>0</v>
      </c>
      <c r="V13" s="123">
        <f>'3. melléklet'!J13</f>
        <v>0</v>
      </c>
      <c r="W13" s="123">
        <f>'3. melléklet'!K13</f>
        <v>0</v>
      </c>
      <c r="X13" s="331">
        <f>'3. melléklet'!L13</f>
        <v>0</v>
      </c>
      <c r="Y13" s="142" t="s">
        <v>640</v>
      </c>
      <c r="Z13" s="56"/>
      <c r="AA13" s="58"/>
      <c r="AB13" s="251" t="s">
        <v>246</v>
      </c>
      <c r="AC13" s="138" t="s">
        <v>249</v>
      </c>
      <c r="AD13" s="137"/>
      <c r="AE13" s="137"/>
      <c r="AF13" s="139"/>
      <c r="AG13" s="123">
        <f>'4. melléklet'!I13+'5. melléklet'!I13</f>
        <v>0</v>
      </c>
      <c r="AH13" s="123">
        <f>'4. melléklet'!J13+'5. melléklet'!J13</f>
        <v>0</v>
      </c>
      <c r="AI13" s="123">
        <f>'4. melléklet'!K13+'5. melléklet'!K13</f>
        <v>0</v>
      </c>
      <c r="AJ13" s="331"/>
      <c r="AK13" s="142" t="s">
        <v>764</v>
      </c>
      <c r="AL13" s="56"/>
      <c r="AM13" s="58"/>
      <c r="AN13" s="251" t="s">
        <v>246</v>
      </c>
      <c r="AO13" s="138" t="s">
        <v>249</v>
      </c>
      <c r="AP13" s="137"/>
      <c r="AQ13" s="137"/>
      <c r="AR13" s="139"/>
      <c r="AS13" s="123">
        <f t="shared" si="2"/>
        <v>0</v>
      </c>
      <c r="AT13" s="123">
        <f t="shared" si="0"/>
        <v>0</v>
      </c>
      <c r="AU13" s="123">
        <f t="shared" si="0"/>
        <v>0</v>
      </c>
      <c r="AV13" s="331"/>
    </row>
    <row r="14" spans="1:48" s="57" customFormat="1" ht="15" customHeight="1" thickBot="1">
      <c r="A14" s="142" t="s">
        <v>23</v>
      </c>
      <c r="B14" s="56"/>
      <c r="C14" s="58"/>
      <c r="D14" s="250" t="s">
        <v>244</v>
      </c>
      <c r="E14" s="55" t="s">
        <v>168</v>
      </c>
      <c r="F14" s="59"/>
      <c r="G14" s="59"/>
      <c r="H14" s="129"/>
      <c r="I14" s="123">
        <f>'2. melléklet'!I14</f>
        <v>12084</v>
      </c>
      <c r="J14" s="123">
        <f>'2. melléklet'!J14</f>
        <v>12884</v>
      </c>
      <c r="K14" s="123">
        <f>'2. melléklet'!K14</f>
        <v>12604</v>
      </c>
      <c r="L14" s="331">
        <f>'2. melléklet'!L14</f>
        <v>0.9782676187519403</v>
      </c>
      <c r="M14" s="142" t="s">
        <v>517</v>
      </c>
      <c r="N14" s="56"/>
      <c r="O14" s="58"/>
      <c r="P14" s="250" t="s">
        <v>244</v>
      </c>
      <c r="Q14" s="55" t="s">
        <v>168</v>
      </c>
      <c r="R14" s="59"/>
      <c r="S14" s="59"/>
      <c r="T14" s="129"/>
      <c r="U14" s="123">
        <f>'3. melléklet'!I14</f>
        <v>0</v>
      </c>
      <c r="V14" s="123">
        <f>'3. melléklet'!J14</f>
        <v>0</v>
      </c>
      <c r="W14" s="123">
        <f>'3. melléklet'!K14</f>
        <v>0</v>
      </c>
      <c r="X14" s="331">
        <f>'3. melléklet'!L14</f>
        <v>0</v>
      </c>
      <c r="Y14" s="142" t="s">
        <v>641</v>
      </c>
      <c r="Z14" s="56"/>
      <c r="AA14" s="58"/>
      <c r="AB14" s="250" t="s">
        <v>244</v>
      </c>
      <c r="AC14" s="55" t="s">
        <v>168</v>
      </c>
      <c r="AD14" s="59"/>
      <c r="AE14" s="59"/>
      <c r="AF14" s="129"/>
      <c r="AG14" s="123">
        <f>'4. melléklet'!I14+'5. melléklet'!I14</f>
        <v>0</v>
      </c>
      <c r="AH14" s="123">
        <f>'4. melléklet'!J14+'5. melléklet'!J14</f>
        <v>0</v>
      </c>
      <c r="AI14" s="123">
        <f>'4. melléklet'!K14+'5. melléklet'!K14</f>
        <v>0</v>
      </c>
      <c r="AJ14" s="331"/>
      <c r="AK14" s="142" t="s">
        <v>765</v>
      </c>
      <c r="AL14" s="56"/>
      <c r="AM14" s="58"/>
      <c r="AN14" s="250" t="s">
        <v>244</v>
      </c>
      <c r="AO14" s="55" t="s">
        <v>168</v>
      </c>
      <c r="AP14" s="59"/>
      <c r="AQ14" s="59"/>
      <c r="AR14" s="129"/>
      <c r="AS14" s="123">
        <f t="shared" si="2"/>
        <v>12084</v>
      </c>
      <c r="AT14" s="123">
        <f t="shared" si="0"/>
        <v>12884</v>
      </c>
      <c r="AU14" s="123">
        <f t="shared" si="0"/>
        <v>12604</v>
      </c>
      <c r="AV14" s="331">
        <f t="shared" si="1"/>
        <v>0.9782676187519403</v>
      </c>
    </row>
    <row r="15" spans="1:48" s="76" customFormat="1" ht="15" customHeight="1" thickBot="1">
      <c r="A15" s="142" t="s">
        <v>24</v>
      </c>
      <c r="B15" s="77"/>
      <c r="C15" s="78" t="s">
        <v>250</v>
      </c>
      <c r="D15" s="79" t="s">
        <v>81</v>
      </c>
      <c r="E15" s="80"/>
      <c r="F15" s="80"/>
      <c r="G15" s="80"/>
      <c r="H15" s="130"/>
      <c r="I15" s="81">
        <f>'2. melléklet'!I15</f>
        <v>356000</v>
      </c>
      <c r="J15" s="81">
        <f>'2. melléklet'!J15</f>
        <v>356000</v>
      </c>
      <c r="K15" s="81">
        <f>'2. melléklet'!K15</f>
        <v>188205</v>
      </c>
      <c r="L15" s="360">
        <f>'2. melléklet'!L15</f>
        <v>0.5286657303370786</v>
      </c>
      <c r="M15" s="142" t="s">
        <v>518</v>
      </c>
      <c r="N15" s="77"/>
      <c r="O15" s="78" t="s">
        <v>250</v>
      </c>
      <c r="P15" s="79" t="s">
        <v>81</v>
      </c>
      <c r="Q15" s="80"/>
      <c r="R15" s="80"/>
      <c r="S15" s="80"/>
      <c r="T15" s="130"/>
      <c r="U15" s="81">
        <f>'3. melléklet'!I15</f>
        <v>0</v>
      </c>
      <c r="V15" s="81">
        <f>'3. melléklet'!J15</f>
        <v>0</v>
      </c>
      <c r="W15" s="81">
        <f>'3. melléklet'!K15</f>
        <v>0</v>
      </c>
      <c r="X15" s="360">
        <f>'3. melléklet'!L15</f>
        <v>0</v>
      </c>
      <c r="Y15" s="142" t="s">
        <v>642</v>
      </c>
      <c r="Z15" s="77"/>
      <c r="AA15" s="78" t="s">
        <v>250</v>
      </c>
      <c r="AB15" s="79" t="s">
        <v>81</v>
      </c>
      <c r="AC15" s="80"/>
      <c r="AD15" s="80"/>
      <c r="AE15" s="80"/>
      <c r="AF15" s="130"/>
      <c r="AG15" s="81">
        <f>'4. melléklet'!I15+'5. melléklet'!I15</f>
        <v>0</v>
      </c>
      <c r="AH15" s="81">
        <f>'4. melléklet'!J15+'5. melléklet'!J15</f>
        <v>0</v>
      </c>
      <c r="AI15" s="81">
        <f>'4. melléklet'!K15+'5. melléklet'!K15</f>
        <v>0</v>
      </c>
      <c r="AJ15" s="360"/>
      <c r="AK15" s="142" t="s">
        <v>766</v>
      </c>
      <c r="AL15" s="77"/>
      <c r="AM15" s="78" t="s">
        <v>250</v>
      </c>
      <c r="AN15" s="79" t="s">
        <v>81</v>
      </c>
      <c r="AO15" s="80"/>
      <c r="AP15" s="80"/>
      <c r="AQ15" s="80"/>
      <c r="AR15" s="130"/>
      <c r="AS15" s="81">
        <f t="shared" si="2"/>
        <v>356000</v>
      </c>
      <c r="AT15" s="81">
        <f t="shared" si="0"/>
        <v>356000</v>
      </c>
      <c r="AU15" s="81">
        <f t="shared" si="0"/>
        <v>188205</v>
      </c>
      <c r="AV15" s="369">
        <f t="shared" si="1"/>
        <v>0.5286657303370786</v>
      </c>
    </row>
    <row r="16" spans="1:48" s="30" customFormat="1" ht="15" customHeight="1" thickBot="1">
      <c r="A16" s="142" t="s">
        <v>25</v>
      </c>
      <c r="B16" s="27"/>
      <c r="C16" s="28"/>
      <c r="D16" s="54" t="s">
        <v>251</v>
      </c>
      <c r="E16" s="55" t="s">
        <v>170</v>
      </c>
      <c r="F16" s="29"/>
      <c r="G16" s="29"/>
      <c r="H16" s="131"/>
      <c r="I16" s="123">
        <f>'2. melléklet'!I16</f>
        <v>0</v>
      </c>
      <c r="J16" s="123">
        <f>'2. melléklet'!J16</f>
        <v>0</v>
      </c>
      <c r="K16" s="123">
        <f>'2. melléklet'!K16</f>
        <v>0</v>
      </c>
      <c r="L16" s="331">
        <f>'2. melléklet'!L16</f>
        <v>0</v>
      </c>
      <c r="M16" s="142" t="s">
        <v>519</v>
      </c>
      <c r="N16" s="27"/>
      <c r="O16" s="28"/>
      <c r="P16" s="54" t="s">
        <v>251</v>
      </c>
      <c r="Q16" s="55" t="s">
        <v>170</v>
      </c>
      <c r="R16" s="29"/>
      <c r="S16" s="29"/>
      <c r="T16" s="131"/>
      <c r="U16" s="123">
        <f>'3. melléklet'!I16</f>
        <v>0</v>
      </c>
      <c r="V16" s="123">
        <f>'3. melléklet'!J16</f>
        <v>0</v>
      </c>
      <c r="W16" s="123">
        <f>'3. melléklet'!K16</f>
        <v>0</v>
      </c>
      <c r="X16" s="331">
        <f>'3. melléklet'!L16</f>
        <v>0</v>
      </c>
      <c r="Y16" s="142" t="s">
        <v>643</v>
      </c>
      <c r="Z16" s="27"/>
      <c r="AA16" s="28"/>
      <c r="AB16" s="54" t="s">
        <v>251</v>
      </c>
      <c r="AC16" s="55" t="s">
        <v>170</v>
      </c>
      <c r="AD16" s="29"/>
      <c r="AE16" s="29"/>
      <c r="AF16" s="131"/>
      <c r="AG16" s="123">
        <f>'4. melléklet'!I16+'5. melléklet'!I16</f>
        <v>0</v>
      </c>
      <c r="AH16" s="123">
        <f>'4. melléklet'!J16+'5. melléklet'!J16</f>
        <v>0</v>
      </c>
      <c r="AI16" s="123">
        <f>'4. melléklet'!K16+'5. melléklet'!K16</f>
        <v>0</v>
      </c>
      <c r="AJ16" s="331"/>
      <c r="AK16" s="142" t="s">
        <v>767</v>
      </c>
      <c r="AL16" s="27"/>
      <c r="AM16" s="28"/>
      <c r="AN16" s="54" t="s">
        <v>251</v>
      </c>
      <c r="AO16" s="55" t="s">
        <v>170</v>
      </c>
      <c r="AP16" s="29"/>
      <c r="AQ16" s="29"/>
      <c r="AR16" s="131"/>
      <c r="AS16" s="123">
        <f t="shared" si="2"/>
        <v>0</v>
      </c>
      <c r="AT16" s="123">
        <f t="shared" si="0"/>
        <v>0</v>
      </c>
      <c r="AU16" s="123">
        <f t="shared" si="0"/>
        <v>0</v>
      </c>
      <c r="AV16" s="331"/>
    </row>
    <row r="17" spans="1:48" s="30" customFormat="1" ht="15" customHeight="1" thickBot="1">
      <c r="A17" s="142" t="s">
        <v>26</v>
      </c>
      <c r="B17" s="27"/>
      <c r="C17" s="28"/>
      <c r="D17" s="54" t="s">
        <v>252</v>
      </c>
      <c r="E17" s="55" t="s">
        <v>256</v>
      </c>
      <c r="F17" s="29"/>
      <c r="G17" s="29"/>
      <c r="H17" s="131"/>
      <c r="I17" s="123">
        <f>'2. melléklet'!I17</f>
        <v>0</v>
      </c>
      <c r="J17" s="123">
        <f>'2. melléklet'!J17</f>
        <v>0</v>
      </c>
      <c r="K17" s="123">
        <f>'2. melléklet'!K17</f>
        <v>0</v>
      </c>
      <c r="L17" s="331">
        <f>'2. melléklet'!L17</f>
        <v>0</v>
      </c>
      <c r="M17" s="142" t="s">
        <v>520</v>
      </c>
      <c r="N17" s="27"/>
      <c r="O17" s="28"/>
      <c r="P17" s="54" t="s">
        <v>252</v>
      </c>
      <c r="Q17" s="55" t="s">
        <v>256</v>
      </c>
      <c r="R17" s="29"/>
      <c r="S17" s="29"/>
      <c r="T17" s="131"/>
      <c r="U17" s="123">
        <f>'3. melléklet'!I17</f>
        <v>0</v>
      </c>
      <c r="V17" s="123">
        <f>'3. melléklet'!J17</f>
        <v>0</v>
      </c>
      <c r="W17" s="123">
        <f>'3. melléklet'!K17</f>
        <v>0</v>
      </c>
      <c r="X17" s="331">
        <f>'3. melléklet'!L17</f>
        <v>0</v>
      </c>
      <c r="Y17" s="142" t="s">
        <v>644</v>
      </c>
      <c r="Z17" s="27"/>
      <c r="AA17" s="28"/>
      <c r="AB17" s="54" t="s">
        <v>252</v>
      </c>
      <c r="AC17" s="55" t="s">
        <v>256</v>
      </c>
      <c r="AD17" s="29"/>
      <c r="AE17" s="29"/>
      <c r="AF17" s="131"/>
      <c r="AG17" s="123">
        <f>'4. melléklet'!I17+'5. melléklet'!I17</f>
        <v>0</v>
      </c>
      <c r="AH17" s="123">
        <f>'4. melléklet'!J17+'5. melléklet'!J17</f>
        <v>0</v>
      </c>
      <c r="AI17" s="123">
        <f>'4. melléklet'!K17+'5. melléklet'!K17</f>
        <v>0</v>
      </c>
      <c r="AJ17" s="331"/>
      <c r="AK17" s="142" t="s">
        <v>768</v>
      </c>
      <c r="AL17" s="27"/>
      <c r="AM17" s="28"/>
      <c r="AN17" s="54" t="s">
        <v>252</v>
      </c>
      <c r="AO17" s="55" t="s">
        <v>256</v>
      </c>
      <c r="AP17" s="29"/>
      <c r="AQ17" s="29"/>
      <c r="AR17" s="131"/>
      <c r="AS17" s="123">
        <f t="shared" si="2"/>
        <v>0</v>
      </c>
      <c r="AT17" s="123">
        <f t="shared" si="0"/>
        <v>0</v>
      </c>
      <c r="AU17" s="123">
        <f t="shared" si="0"/>
        <v>0</v>
      </c>
      <c r="AV17" s="331"/>
    </row>
    <row r="18" spans="1:48" s="30" customFormat="1" ht="15" customHeight="1" thickBot="1">
      <c r="A18" s="142" t="s">
        <v>27</v>
      </c>
      <c r="B18" s="27"/>
      <c r="C18" s="28"/>
      <c r="D18" s="54" t="s">
        <v>253</v>
      </c>
      <c r="E18" s="55" t="s">
        <v>257</v>
      </c>
      <c r="F18" s="29"/>
      <c r="G18" s="29"/>
      <c r="H18" s="131"/>
      <c r="I18" s="123">
        <f>'2. melléklet'!I18</f>
        <v>0</v>
      </c>
      <c r="J18" s="123">
        <f>'2. melléklet'!J18</f>
        <v>0</v>
      </c>
      <c r="K18" s="123">
        <f>'2. melléklet'!K18</f>
        <v>0</v>
      </c>
      <c r="L18" s="331">
        <f>'2. melléklet'!L18</f>
        <v>0</v>
      </c>
      <c r="M18" s="142" t="s">
        <v>521</v>
      </c>
      <c r="N18" s="27"/>
      <c r="O18" s="28"/>
      <c r="P18" s="54" t="s">
        <v>253</v>
      </c>
      <c r="Q18" s="55" t="s">
        <v>257</v>
      </c>
      <c r="R18" s="29"/>
      <c r="S18" s="29"/>
      <c r="T18" s="131"/>
      <c r="U18" s="123">
        <f>'3. melléklet'!I18</f>
        <v>0</v>
      </c>
      <c r="V18" s="123">
        <f>'3. melléklet'!J18</f>
        <v>0</v>
      </c>
      <c r="W18" s="123">
        <f>'3. melléklet'!K18</f>
        <v>0</v>
      </c>
      <c r="X18" s="331">
        <f>'3. melléklet'!L18</f>
        <v>0</v>
      </c>
      <c r="Y18" s="142" t="s">
        <v>645</v>
      </c>
      <c r="Z18" s="27"/>
      <c r="AA18" s="28"/>
      <c r="AB18" s="54" t="s">
        <v>253</v>
      </c>
      <c r="AC18" s="55" t="s">
        <v>257</v>
      </c>
      <c r="AD18" s="29"/>
      <c r="AE18" s="29"/>
      <c r="AF18" s="131"/>
      <c r="AG18" s="123">
        <f>'4. melléklet'!I18+'5. melléklet'!I18</f>
        <v>0</v>
      </c>
      <c r="AH18" s="123">
        <f>'4. melléklet'!J18+'5. melléklet'!J18</f>
        <v>0</v>
      </c>
      <c r="AI18" s="123">
        <f>'4. melléklet'!K18+'5. melléklet'!K18</f>
        <v>0</v>
      </c>
      <c r="AJ18" s="331"/>
      <c r="AK18" s="142" t="s">
        <v>769</v>
      </c>
      <c r="AL18" s="27"/>
      <c r="AM18" s="28"/>
      <c r="AN18" s="54" t="s">
        <v>253</v>
      </c>
      <c r="AO18" s="55" t="s">
        <v>257</v>
      </c>
      <c r="AP18" s="29"/>
      <c r="AQ18" s="29"/>
      <c r="AR18" s="131"/>
      <c r="AS18" s="123">
        <f t="shared" si="2"/>
        <v>0</v>
      </c>
      <c r="AT18" s="123">
        <f t="shared" si="0"/>
        <v>0</v>
      </c>
      <c r="AU18" s="123">
        <f t="shared" si="0"/>
        <v>0</v>
      </c>
      <c r="AV18" s="331"/>
    </row>
    <row r="19" spans="1:48" s="30" customFormat="1" ht="15" customHeight="1" thickBot="1">
      <c r="A19" s="142" t="s">
        <v>28</v>
      </c>
      <c r="B19" s="27"/>
      <c r="C19" s="28"/>
      <c r="D19" s="54" t="s">
        <v>254</v>
      </c>
      <c r="E19" s="55" t="s">
        <v>171</v>
      </c>
      <c r="F19" s="29"/>
      <c r="G19" s="29"/>
      <c r="H19" s="131"/>
      <c r="I19" s="123">
        <f>'2. melléklet'!I19</f>
        <v>160000</v>
      </c>
      <c r="J19" s="123">
        <f>'2. melléklet'!J19</f>
        <v>160000</v>
      </c>
      <c r="K19" s="123">
        <f>'2. melléklet'!K19</f>
        <v>87772</v>
      </c>
      <c r="L19" s="331">
        <f>'2. melléklet'!L19</f>
        <v>0.548575</v>
      </c>
      <c r="M19" s="142" t="s">
        <v>522</v>
      </c>
      <c r="N19" s="27"/>
      <c r="O19" s="28"/>
      <c r="P19" s="54" t="s">
        <v>254</v>
      </c>
      <c r="Q19" s="55" t="s">
        <v>171</v>
      </c>
      <c r="R19" s="29"/>
      <c r="S19" s="29"/>
      <c r="T19" s="131"/>
      <c r="U19" s="123">
        <f>'3. melléklet'!I19</f>
        <v>0</v>
      </c>
      <c r="V19" s="123">
        <f>'3. melléklet'!J19</f>
        <v>0</v>
      </c>
      <c r="W19" s="123">
        <f>'3. melléklet'!K19</f>
        <v>0</v>
      </c>
      <c r="X19" s="331">
        <f>'3. melléklet'!L19</f>
        <v>0</v>
      </c>
      <c r="Y19" s="142" t="s">
        <v>646</v>
      </c>
      <c r="Z19" s="27"/>
      <c r="AA19" s="28"/>
      <c r="AB19" s="54" t="s">
        <v>254</v>
      </c>
      <c r="AC19" s="55" t="s">
        <v>171</v>
      </c>
      <c r="AD19" s="29"/>
      <c r="AE19" s="29"/>
      <c r="AF19" s="131"/>
      <c r="AG19" s="123">
        <f>'4. melléklet'!I19+'5. melléklet'!I19</f>
        <v>0</v>
      </c>
      <c r="AH19" s="123">
        <f>'4. melléklet'!J19+'5. melléklet'!J19</f>
        <v>0</v>
      </c>
      <c r="AI19" s="123">
        <f>'4. melléklet'!K19+'5. melléklet'!K19</f>
        <v>0</v>
      </c>
      <c r="AJ19" s="331"/>
      <c r="AK19" s="142" t="s">
        <v>770</v>
      </c>
      <c r="AL19" s="27"/>
      <c r="AM19" s="28"/>
      <c r="AN19" s="54" t="s">
        <v>254</v>
      </c>
      <c r="AO19" s="55" t="s">
        <v>171</v>
      </c>
      <c r="AP19" s="29"/>
      <c r="AQ19" s="29"/>
      <c r="AR19" s="131"/>
      <c r="AS19" s="123">
        <f t="shared" si="2"/>
        <v>160000</v>
      </c>
      <c r="AT19" s="123">
        <f t="shared" si="0"/>
        <v>160000</v>
      </c>
      <c r="AU19" s="123">
        <f t="shared" si="0"/>
        <v>87772</v>
      </c>
      <c r="AV19" s="331">
        <f t="shared" si="1"/>
        <v>0.548575</v>
      </c>
    </row>
    <row r="20" spans="1:48" s="30" customFormat="1" ht="15" customHeight="1" thickBot="1">
      <c r="A20" s="142" t="s">
        <v>29</v>
      </c>
      <c r="B20" s="27"/>
      <c r="C20" s="28"/>
      <c r="D20" s="54" t="s">
        <v>258</v>
      </c>
      <c r="E20" s="55" t="s">
        <v>172</v>
      </c>
      <c r="F20" s="29"/>
      <c r="G20" s="29"/>
      <c r="H20" s="131"/>
      <c r="I20" s="123">
        <f>'2. melléklet'!I20</f>
        <v>180000</v>
      </c>
      <c r="J20" s="123">
        <f>'2. melléklet'!J20</f>
        <v>180000</v>
      </c>
      <c r="K20" s="123">
        <f>'2. melléklet'!K20</f>
        <v>87505</v>
      </c>
      <c r="L20" s="331">
        <f>'2. melléklet'!L20</f>
        <v>0.4861388888888889</v>
      </c>
      <c r="M20" s="142" t="s">
        <v>523</v>
      </c>
      <c r="N20" s="27"/>
      <c r="O20" s="28"/>
      <c r="P20" s="54" t="s">
        <v>258</v>
      </c>
      <c r="Q20" s="55" t="s">
        <v>172</v>
      </c>
      <c r="R20" s="29"/>
      <c r="S20" s="29"/>
      <c r="T20" s="131"/>
      <c r="U20" s="123">
        <f>'3. melléklet'!I20</f>
        <v>0</v>
      </c>
      <c r="V20" s="123">
        <f>'3. melléklet'!J20</f>
        <v>0</v>
      </c>
      <c r="W20" s="123">
        <f>'3. melléklet'!K20</f>
        <v>0</v>
      </c>
      <c r="X20" s="331">
        <f>'3. melléklet'!L20</f>
        <v>0</v>
      </c>
      <c r="Y20" s="142" t="s">
        <v>647</v>
      </c>
      <c r="Z20" s="27"/>
      <c r="AA20" s="28"/>
      <c r="AB20" s="54" t="s">
        <v>258</v>
      </c>
      <c r="AC20" s="55" t="s">
        <v>172</v>
      </c>
      <c r="AD20" s="29"/>
      <c r="AE20" s="29"/>
      <c r="AF20" s="131"/>
      <c r="AG20" s="123">
        <f>'4. melléklet'!I20+'5. melléklet'!I20</f>
        <v>0</v>
      </c>
      <c r="AH20" s="123">
        <f>'4. melléklet'!J20+'5. melléklet'!J20</f>
        <v>0</v>
      </c>
      <c r="AI20" s="123">
        <f>'4. melléklet'!K20+'5. melléklet'!K20</f>
        <v>0</v>
      </c>
      <c r="AJ20" s="331"/>
      <c r="AK20" s="142" t="s">
        <v>771</v>
      </c>
      <c r="AL20" s="27"/>
      <c r="AM20" s="28"/>
      <c r="AN20" s="54" t="s">
        <v>258</v>
      </c>
      <c r="AO20" s="55" t="s">
        <v>172</v>
      </c>
      <c r="AP20" s="29"/>
      <c r="AQ20" s="29"/>
      <c r="AR20" s="131"/>
      <c r="AS20" s="123">
        <f t="shared" si="2"/>
        <v>180000</v>
      </c>
      <c r="AT20" s="123">
        <f t="shared" si="0"/>
        <v>180000</v>
      </c>
      <c r="AU20" s="123">
        <f t="shared" si="0"/>
        <v>87505</v>
      </c>
      <c r="AV20" s="331">
        <f t="shared" si="1"/>
        <v>0.4861388888888889</v>
      </c>
    </row>
    <row r="21" spans="1:48" s="30" customFormat="1" ht="15" customHeight="1" thickBot="1">
      <c r="A21" s="142" t="s">
        <v>30</v>
      </c>
      <c r="B21" s="27"/>
      <c r="C21" s="28"/>
      <c r="D21" s="54" t="s">
        <v>259</v>
      </c>
      <c r="E21" s="55" t="s">
        <v>232</v>
      </c>
      <c r="F21" s="29"/>
      <c r="G21" s="29"/>
      <c r="H21" s="131"/>
      <c r="I21" s="123">
        <f>'2. melléklet'!I21</f>
        <v>0</v>
      </c>
      <c r="J21" s="123">
        <f>'2. melléklet'!J21</f>
        <v>0</v>
      </c>
      <c r="K21" s="123">
        <f>'2. melléklet'!K21</f>
        <v>0</v>
      </c>
      <c r="L21" s="331">
        <f>'2. melléklet'!L21</f>
        <v>0</v>
      </c>
      <c r="M21" s="142" t="s">
        <v>524</v>
      </c>
      <c r="N21" s="27"/>
      <c r="O21" s="28"/>
      <c r="P21" s="54" t="s">
        <v>259</v>
      </c>
      <c r="Q21" s="55" t="s">
        <v>232</v>
      </c>
      <c r="R21" s="29"/>
      <c r="S21" s="29"/>
      <c r="T21" s="131"/>
      <c r="U21" s="123">
        <f>'3. melléklet'!I21</f>
        <v>0</v>
      </c>
      <c r="V21" s="123">
        <f>'3. melléklet'!J21</f>
        <v>0</v>
      </c>
      <c r="W21" s="123">
        <f>'3. melléklet'!K21</f>
        <v>0</v>
      </c>
      <c r="X21" s="331">
        <f>'3. melléklet'!L21</f>
        <v>0</v>
      </c>
      <c r="Y21" s="142" t="s">
        <v>648</v>
      </c>
      <c r="Z21" s="27"/>
      <c r="AA21" s="28"/>
      <c r="AB21" s="54" t="s">
        <v>259</v>
      </c>
      <c r="AC21" s="55" t="s">
        <v>232</v>
      </c>
      <c r="AD21" s="29"/>
      <c r="AE21" s="29"/>
      <c r="AF21" s="131"/>
      <c r="AG21" s="123">
        <f>'4. melléklet'!I21+'5. melléklet'!I21</f>
        <v>0</v>
      </c>
      <c r="AH21" s="123">
        <f>'4. melléklet'!J21+'5. melléklet'!J21</f>
        <v>0</v>
      </c>
      <c r="AI21" s="123">
        <f>'4. melléklet'!K21+'5. melléklet'!K21</f>
        <v>0</v>
      </c>
      <c r="AJ21" s="331"/>
      <c r="AK21" s="142" t="s">
        <v>772</v>
      </c>
      <c r="AL21" s="27"/>
      <c r="AM21" s="28"/>
      <c r="AN21" s="54" t="s">
        <v>259</v>
      </c>
      <c r="AO21" s="55" t="s">
        <v>232</v>
      </c>
      <c r="AP21" s="29"/>
      <c r="AQ21" s="29"/>
      <c r="AR21" s="131"/>
      <c r="AS21" s="123">
        <f t="shared" si="2"/>
        <v>0</v>
      </c>
      <c r="AT21" s="123">
        <f t="shared" si="0"/>
        <v>0</v>
      </c>
      <c r="AU21" s="123">
        <f t="shared" si="0"/>
        <v>0</v>
      </c>
      <c r="AV21" s="331"/>
    </row>
    <row r="22" spans="1:48" s="30" customFormat="1" ht="15" customHeight="1" thickBot="1">
      <c r="A22" s="142" t="s">
        <v>31</v>
      </c>
      <c r="B22" s="27"/>
      <c r="C22" s="28"/>
      <c r="D22" s="54" t="s">
        <v>260</v>
      </c>
      <c r="E22" s="55" t="s">
        <v>173</v>
      </c>
      <c r="F22" s="29"/>
      <c r="G22" s="29"/>
      <c r="H22" s="131"/>
      <c r="I22" s="123">
        <f>'2. melléklet'!I22</f>
        <v>0</v>
      </c>
      <c r="J22" s="123">
        <f>'2. melléklet'!J22</f>
        <v>0</v>
      </c>
      <c r="K22" s="123">
        <f>'2. melléklet'!K22</f>
        <v>0</v>
      </c>
      <c r="L22" s="331">
        <f>'2. melléklet'!L22</f>
        <v>0</v>
      </c>
      <c r="M22" s="142" t="s">
        <v>525</v>
      </c>
      <c r="N22" s="27"/>
      <c r="O22" s="28"/>
      <c r="P22" s="54" t="s">
        <v>260</v>
      </c>
      <c r="Q22" s="55" t="s">
        <v>173</v>
      </c>
      <c r="R22" s="29"/>
      <c r="S22" s="29"/>
      <c r="T22" s="131"/>
      <c r="U22" s="123">
        <f>'3. melléklet'!I22</f>
        <v>0</v>
      </c>
      <c r="V22" s="123">
        <f>'3. melléklet'!J22</f>
        <v>0</v>
      </c>
      <c r="W22" s="123">
        <f>'3. melléklet'!K22</f>
        <v>0</v>
      </c>
      <c r="X22" s="331">
        <f>'3. melléklet'!L22</f>
        <v>0</v>
      </c>
      <c r="Y22" s="142" t="s">
        <v>649</v>
      </c>
      <c r="Z22" s="27"/>
      <c r="AA22" s="28"/>
      <c r="AB22" s="54" t="s">
        <v>260</v>
      </c>
      <c r="AC22" s="55" t="s">
        <v>173</v>
      </c>
      <c r="AD22" s="29"/>
      <c r="AE22" s="29"/>
      <c r="AF22" s="131"/>
      <c r="AG22" s="123">
        <f>'4. melléklet'!I22+'5. melléklet'!I22</f>
        <v>0</v>
      </c>
      <c r="AH22" s="123">
        <f>'4. melléklet'!J22+'5. melléklet'!J22</f>
        <v>0</v>
      </c>
      <c r="AI22" s="123">
        <f>'4. melléklet'!K22+'5. melléklet'!K22</f>
        <v>0</v>
      </c>
      <c r="AJ22" s="331"/>
      <c r="AK22" s="142" t="s">
        <v>773</v>
      </c>
      <c r="AL22" s="27"/>
      <c r="AM22" s="28"/>
      <c r="AN22" s="54" t="s">
        <v>260</v>
      </c>
      <c r="AO22" s="55" t="s">
        <v>173</v>
      </c>
      <c r="AP22" s="29"/>
      <c r="AQ22" s="29"/>
      <c r="AR22" s="131"/>
      <c r="AS22" s="123">
        <f t="shared" si="2"/>
        <v>0</v>
      </c>
      <c r="AT22" s="123">
        <f t="shared" si="0"/>
        <v>0</v>
      </c>
      <c r="AU22" s="123">
        <f t="shared" si="0"/>
        <v>0</v>
      </c>
      <c r="AV22" s="331"/>
    </row>
    <row r="23" spans="1:48" s="30" customFormat="1" ht="15" customHeight="1" thickBot="1">
      <c r="A23" s="142" t="s">
        <v>32</v>
      </c>
      <c r="B23" s="27"/>
      <c r="C23" s="28"/>
      <c r="D23" s="54" t="s">
        <v>261</v>
      </c>
      <c r="E23" s="55" t="s">
        <v>174</v>
      </c>
      <c r="F23" s="29"/>
      <c r="G23" s="29"/>
      <c r="H23" s="131"/>
      <c r="I23" s="123">
        <f>'2. melléklet'!I23</f>
        <v>14500</v>
      </c>
      <c r="J23" s="123">
        <f>'2. melléklet'!J23</f>
        <v>14500</v>
      </c>
      <c r="K23" s="123">
        <f>'2. melléklet'!K23</f>
        <v>5671</v>
      </c>
      <c r="L23" s="331">
        <f>'2. melléklet'!L23</f>
        <v>0.3911034482758621</v>
      </c>
      <c r="M23" s="142" t="s">
        <v>526</v>
      </c>
      <c r="N23" s="27"/>
      <c r="O23" s="28"/>
      <c r="P23" s="54" t="s">
        <v>261</v>
      </c>
      <c r="Q23" s="55" t="s">
        <v>174</v>
      </c>
      <c r="R23" s="29"/>
      <c r="S23" s="29"/>
      <c r="T23" s="131"/>
      <c r="U23" s="123">
        <f>'3. melléklet'!I23</f>
        <v>0</v>
      </c>
      <c r="V23" s="123">
        <f>'3. melléklet'!J23</f>
        <v>0</v>
      </c>
      <c r="W23" s="123">
        <f>'3. melléklet'!K23</f>
        <v>0</v>
      </c>
      <c r="X23" s="331">
        <f>'3. melléklet'!L23</f>
        <v>0</v>
      </c>
      <c r="Y23" s="142" t="s">
        <v>650</v>
      </c>
      <c r="Z23" s="27"/>
      <c r="AA23" s="28"/>
      <c r="AB23" s="54" t="s">
        <v>261</v>
      </c>
      <c r="AC23" s="55" t="s">
        <v>174</v>
      </c>
      <c r="AD23" s="29"/>
      <c r="AE23" s="29"/>
      <c r="AF23" s="131"/>
      <c r="AG23" s="123">
        <f>'4. melléklet'!I23+'5. melléklet'!I23</f>
        <v>0</v>
      </c>
      <c r="AH23" s="123">
        <f>'4. melléklet'!J23+'5. melléklet'!J23</f>
        <v>0</v>
      </c>
      <c r="AI23" s="123">
        <f>'4. melléklet'!K23+'5. melléklet'!K23</f>
        <v>0</v>
      </c>
      <c r="AJ23" s="331"/>
      <c r="AK23" s="142" t="s">
        <v>774</v>
      </c>
      <c r="AL23" s="27"/>
      <c r="AM23" s="28"/>
      <c r="AN23" s="54" t="s">
        <v>261</v>
      </c>
      <c r="AO23" s="55" t="s">
        <v>174</v>
      </c>
      <c r="AP23" s="29"/>
      <c r="AQ23" s="29"/>
      <c r="AR23" s="131"/>
      <c r="AS23" s="123">
        <f t="shared" si="2"/>
        <v>14500</v>
      </c>
      <c r="AT23" s="123">
        <f aca="true" t="shared" si="3" ref="AT23:AT71">J23+V23+AH23</f>
        <v>14500</v>
      </c>
      <c r="AU23" s="123">
        <f aca="true" t="shared" si="4" ref="AU23:AU71">K23+W23+AI23</f>
        <v>5671</v>
      </c>
      <c r="AV23" s="331">
        <f t="shared" si="1"/>
        <v>0.3911034482758621</v>
      </c>
    </row>
    <row r="24" spans="1:48" s="30" customFormat="1" ht="15" customHeight="1" thickBot="1">
      <c r="A24" s="142" t="s">
        <v>33</v>
      </c>
      <c r="B24" s="27"/>
      <c r="C24" s="28"/>
      <c r="D24" s="54" t="s">
        <v>255</v>
      </c>
      <c r="E24" s="55" t="s">
        <v>150</v>
      </c>
      <c r="F24" s="29"/>
      <c r="G24" s="29"/>
      <c r="H24" s="131"/>
      <c r="I24" s="123">
        <f>'2. melléklet'!I24</f>
        <v>1500</v>
      </c>
      <c r="J24" s="123">
        <f>'2. melléklet'!J24</f>
        <v>1500</v>
      </c>
      <c r="K24" s="123">
        <f>'2. melléklet'!K24</f>
        <v>7257</v>
      </c>
      <c r="L24" s="331">
        <f>'2. melléklet'!L24</f>
        <v>4.838</v>
      </c>
      <c r="M24" s="142" t="s">
        <v>527</v>
      </c>
      <c r="N24" s="27"/>
      <c r="O24" s="28"/>
      <c r="P24" s="54" t="s">
        <v>255</v>
      </c>
      <c r="Q24" s="55" t="s">
        <v>150</v>
      </c>
      <c r="R24" s="29"/>
      <c r="S24" s="29"/>
      <c r="T24" s="131"/>
      <c r="U24" s="123">
        <f>'3. melléklet'!I24</f>
        <v>0</v>
      </c>
      <c r="V24" s="123">
        <f>'3. melléklet'!J24</f>
        <v>0</v>
      </c>
      <c r="W24" s="123">
        <f>'3. melléklet'!K24</f>
        <v>0</v>
      </c>
      <c r="X24" s="331">
        <f>'3. melléklet'!L24</f>
        <v>0</v>
      </c>
      <c r="Y24" s="142" t="s">
        <v>651</v>
      </c>
      <c r="Z24" s="27"/>
      <c r="AA24" s="28"/>
      <c r="AB24" s="54" t="s">
        <v>255</v>
      </c>
      <c r="AC24" s="55" t="s">
        <v>150</v>
      </c>
      <c r="AD24" s="29"/>
      <c r="AE24" s="29"/>
      <c r="AF24" s="131"/>
      <c r="AG24" s="123">
        <f>'4. melléklet'!I24+'5. melléklet'!I24</f>
        <v>0</v>
      </c>
      <c r="AH24" s="123">
        <f>'4. melléklet'!J24+'5. melléklet'!J24</f>
        <v>0</v>
      </c>
      <c r="AI24" s="123">
        <f>'4. melléklet'!K24+'5. melléklet'!K24</f>
        <v>0</v>
      </c>
      <c r="AJ24" s="331"/>
      <c r="AK24" s="142" t="s">
        <v>775</v>
      </c>
      <c r="AL24" s="27"/>
      <c r="AM24" s="28"/>
      <c r="AN24" s="54" t="s">
        <v>255</v>
      </c>
      <c r="AO24" s="55" t="s">
        <v>150</v>
      </c>
      <c r="AP24" s="29"/>
      <c r="AQ24" s="29"/>
      <c r="AR24" s="131"/>
      <c r="AS24" s="123">
        <f t="shared" si="2"/>
        <v>1500</v>
      </c>
      <c r="AT24" s="123">
        <f t="shared" si="3"/>
        <v>1500</v>
      </c>
      <c r="AU24" s="123">
        <f t="shared" si="4"/>
        <v>7257</v>
      </c>
      <c r="AV24" s="331">
        <f t="shared" si="1"/>
        <v>4.838</v>
      </c>
    </row>
    <row r="25" spans="1:48" s="76" customFormat="1" ht="15" customHeight="1" thickBot="1">
      <c r="A25" s="142" t="s">
        <v>34</v>
      </c>
      <c r="B25" s="77"/>
      <c r="C25" s="78" t="s">
        <v>262</v>
      </c>
      <c r="D25" s="79" t="s">
        <v>80</v>
      </c>
      <c r="E25" s="80"/>
      <c r="F25" s="80"/>
      <c r="G25" s="80"/>
      <c r="H25" s="130"/>
      <c r="I25" s="81">
        <f>'2. melléklet'!I25</f>
        <v>154326</v>
      </c>
      <c r="J25" s="81">
        <f>'2. melléklet'!J25</f>
        <v>177604</v>
      </c>
      <c r="K25" s="81">
        <f>'2. melléklet'!K25</f>
        <v>89893</v>
      </c>
      <c r="L25" s="360">
        <f>'2. melléklet'!L25</f>
        <v>0.5061428796648724</v>
      </c>
      <c r="M25" s="142" t="s">
        <v>528</v>
      </c>
      <c r="N25" s="77"/>
      <c r="O25" s="78" t="s">
        <v>262</v>
      </c>
      <c r="P25" s="79" t="s">
        <v>80</v>
      </c>
      <c r="Q25" s="80"/>
      <c r="R25" s="80"/>
      <c r="S25" s="80"/>
      <c r="T25" s="130"/>
      <c r="U25" s="81">
        <f>'3. melléklet'!I25</f>
        <v>7762</v>
      </c>
      <c r="V25" s="81">
        <f>'3. melléklet'!J25</f>
        <v>10994</v>
      </c>
      <c r="W25" s="81">
        <f>'3. melléklet'!K25</f>
        <v>11293</v>
      </c>
      <c r="X25" s="360">
        <f>'3. melléklet'!L25</f>
        <v>1.0271966527196652</v>
      </c>
      <c r="Y25" s="142" t="s">
        <v>652</v>
      </c>
      <c r="Z25" s="77"/>
      <c r="AA25" s="78" t="s">
        <v>262</v>
      </c>
      <c r="AB25" s="79" t="s">
        <v>80</v>
      </c>
      <c r="AC25" s="80"/>
      <c r="AD25" s="80"/>
      <c r="AE25" s="80"/>
      <c r="AF25" s="130"/>
      <c r="AG25" s="81">
        <f>'4. melléklet'!I25+'5. melléklet'!I25</f>
        <v>37699</v>
      </c>
      <c r="AH25" s="81">
        <f>'4. melléklet'!J25+'5. melléklet'!J25</f>
        <v>40854</v>
      </c>
      <c r="AI25" s="81">
        <f>'4. melléklet'!K25+'5. melléklet'!K25</f>
        <v>27297</v>
      </c>
      <c r="AJ25" s="360">
        <f>AI25/AH25</f>
        <v>0.6681597885152004</v>
      </c>
      <c r="AK25" s="142" t="s">
        <v>776</v>
      </c>
      <c r="AL25" s="77"/>
      <c r="AM25" s="78" t="s">
        <v>262</v>
      </c>
      <c r="AN25" s="79" t="s">
        <v>80</v>
      </c>
      <c r="AO25" s="80"/>
      <c r="AP25" s="80"/>
      <c r="AQ25" s="80"/>
      <c r="AR25" s="130"/>
      <c r="AS25" s="81">
        <f t="shared" si="2"/>
        <v>199787</v>
      </c>
      <c r="AT25" s="81">
        <f t="shared" si="3"/>
        <v>229452</v>
      </c>
      <c r="AU25" s="81">
        <f t="shared" si="4"/>
        <v>128483</v>
      </c>
      <c r="AV25" s="369">
        <f t="shared" si="1"/>
        <v>0.5599558949148405</v>
      </c>
    </row>
    <row r="26" spans="1:48" s="57" customFormat="1" ht="15" customHeight="1" thickBot="1">
      <c r="A26" s="142" t="s">
        <v>35</v>
      </c>
      <c r="B26" s="56"/>
      <c r="C26" s="58"/>
      <c r="D26" s="251" t="s">
        <v>263</v>
      </c>
      <c r="E26" s="55" t="s">
        <v>175</v>
      </c>
      <c r="F26" s="55"/>
      <c r="G26" s="55"/>
      <c r="H26" s="62"/>
      <c r="I26" s="123">
        <f>'2. melléklet'!I26</f>
        <v>0</v>
      </c>
      <c r="J26" s="123">
        <f>'2. melléklet'!J26</f>
        <v>0</v>
      </c>
      <c r="K26" s="123">
        <f>'2. melléklet'!K26</f>
        <v>0</v>
      </c>
      <c r="L26" s="331">
        <f>'2. melléklet'!L26</f>
        <v>0</v>
      </c>
      <c r="M26" s="142" t="s">
        <v>529</v>
      </c>
      <c r="N26" s="56"/>
      <c r="O26" s="58"/>
      <c r="P26" s="251" t="s">
        <v>263</v>
      </c>
      <c r="Q26" s="55" t="s">
        <v>175</v>
      </c>
      <c r="R26" s="55"/>
      <c r="S26" s="55"/>
      <c r="T26" s="62"/>
      <c r="U26" s="123">
        <f>'3. melléklet'!I26</f>
        <v>0</v>
      </c>
      <c r="V26" s="123">
        <f>'3. melléklet'!J26</f>
        <v>0</v>
      </c>
      <c r="W26" s="123">
        <f>'3. melléklet'!K26</f>
        <v>0</v>
      </c>
      <c r="X26" s="331">
        <f>'3. melléklet'!L26</f>
        <v>0</v>
      </c>
      <c r="Y26" s="142" t="s">
        <v>653</v>
      </c>
      <c r="Z26" s="56"/>
      <c r="AA26" s="58"/>
      <c r="AB26" s="251" t="s">
        <v>263</v>
      </c>
      <c r="AC26" s="55" t="s">
        <v>175</v>
      </c>
      <c r="AD26" s="55"/>
      <c r="AE26" s="55"/>
      <c r="AF26" s="62"/>
      <c r="AG26" s="123">
        <f>'4. melléklet'!I26+'5. melléklet'!I26</f>
        <v>0</v>
      </c>
      <c r="AH26" s="123">
        <f>'4. melléklet'!J26+'5. melléklet'!J26</f>
        <v>0</v>
      </c>
      <c r="AI26" s="123">
        <f>'4. melléklet'!K26+'5. melléklet'!K26</f>
        <v>0</v>
      </c>
      <c r="AJ26" s="331"/>
      <c r="AK26" s="142" t="s">
        <v>777</v>
      </c>
      <c r="AL26" s="56"/>
      <c r="AM26" s="58"/>
      <c r="AN26" s="251" t="s">
        <v>263</v>
      </c>
      <c r="AO26" s="55" t="s">
        <v>175</v>
      </c>
      <c r="AP26" s="55"/>
      <c r="AQ26" s="55"/>
      <c r="AR26" s="62"/>
      <c r="AS26" s="123">
        <f t="shared" si="2"/>
        <v>0</v>
      </c>
      <c r="AT26" s="123">
        <f t="shared" si="3"/>
        <v>0</v>
      </c>
      <c r="AU26" s="123">
        <f t="shared" si="4"/>
        <v>0</v>
      </c>
      <c r="AV26" s="331"/>
    </row>
    <row r="27" spans="1:48" s="57" customFormat="1" ht="15" customHeight="1" thickBot="1">
      <c r="A27" s="142" t="s">
        <v>36</v>
      </c>
      <c r="B27" s="56"/>
      <c r="C27" s="58"/>
      <c r="D27" s="251" t="s">
        <v>264</v>
      </c>
      <c r="E27" s="55" t="s">
        <v>176</v>
      </c>
      <c r="F27" s="55"/>
      <c r="G27" s="55"/>
      <c r="H27" s="62"/>
      <c r="I27" s="123">
        <f>'2. melléklet'!I27</f>
        <v>2602</v>
      </c>
      <c r="J27" s="123">
        <f>'2. melléklet'!J27</f>
        <v>2602</v>
      </c>
      <c r="K27" s="123">
        <f>'2. melléklet'!K27</f>
        <v>1822</v>
      </c>
      <c r="L27" s="331">
        <f>'2. melléklet'!L27</f>
        <v>0.7002305918524212</v>
      </c>
      <c r="M27" s="142" t="s">
        <v>530</v>
      </c>
      <c r="N27" s="56"/>
      <c r="O27" s="58"/>
      <c r="P27" s="251" t="s">
        <v>264</v>
      </c>
      <c r="Q27" s="55" t="s">
        <v>176</v>
      </c>
      <c r="R27" s="55"/>
      <c r="S27" s="55"/>
      <c r="T27" s="62"/>
      <c r="U27" s="123">
        <f>'3. melléklet'!I27</f>
        <v>85</v>
      </c>
      <c r="V27" s="123">
        <f>'3. melléklet'!J27</f>
        <v>85</v>
      </c>
      <c r="W27" s="123">
        <f>'3. melléklet'!K27</f>
        <v>105</v>
      </c>
      <c r="X27" s="331">
        <f>'3. melléklet'!L27</f>
        <v>1.2352941176470589</v>
      </c>
      <c r="Y27" s="142" t="s">
        <v>654</v>
      </c>
      <c r="Z27" s="56"/>
      <c r="AA27" s="58"/>
      <c r="AB27" s="251" t="s">
        <v>264</v>
      </c>
      <c r="AC27" s="55" t="s">
        <v>176</v>
      </c>
      <c r="AD27" s="55"/>
      <c r="AE27" s="55"/>
      <c r="AF27" s="62"/>
      <c r="AG27" s="123">
        <f>'4. melléklet'!I27+'5. melléklet'!I27</f>
        <v>22500</v>
      </c>
      <c r="AH27" s="123">
        <f>'4. melléklet'!J27+'5. melléklet'!J27</f>
        <v>25144</v>
      </c>
      <c r="AI27" s="123">
        <f>'4. melléklet'!K27+'5. melléklet'!K27</f>
        <v>20170</v>
      </c>
      <c r="AJ27" s="331">
        <f>AI27/AH27</f>
        <v>0.8021794463888005</v>
      </c>
      <c r="AK27" s="142" t="s">
        <v>778</v>
      </c>
      <c r="AL27" s="56"/>
      <c r="AM27" s="58"/>
      <c r="AN27" s="251" t="s">
        <v>264</v>
      </c>
      <c r="AO27" s="55" t="s">
        <v>176</v>
      </c>
      <c r="AP27" s="55"/>
      <c r="AQ27" s="55"/>
      <c r="AR27" s="62"/>
      <c r="AS27" s="123">
        <f t="shared" si="2"/>
        <v>25187</v>
      </c>
      <c r="AT27" s="123">
        <f t="shared" si="3"/>
        <v>27831</v>
      </c>
      <c r="AU27" s="123">
        <f t="shared" si="4"/>
        <v>22097</v>
      </c>
      <c r="AV27" s="331">
        <f t="shared" si="1"/>
        <v>0.7939707520390931</v>
      </c>
    </row>
    <row r="28" spans="1:48" s="57" customFormat="1" ht="15" customHeight="1" thickBot="1">
      <c r="A28" s="142" t="s">
        <v>37</v>
      </c>
      <c r="B28" s="56"/>
      <c r="C28" s="58"/>
      <c r="D28" s="251" t="s">
        <v>265</v>
      </c>
      <c r="E28" s="48" t="s">
        <v>177</v>
      </c>
      <c r="F28" s="48"/>
      <c r="G28" s="48"/>
      <c r="H28" s="62"/>
      <c r="I28" s="123">
        <f>'2. melléklet'!I28</f>
        <v>2402</v>
      </c>
      <c r="J28" s="123">
        <f>'2. melléklet'!J28</f>
        <v>3402</v>
      </c>
      <c r="K28" s="123">
        <f>'2. melléklet'!K28</f>
        <v>3079</v>
      </c>
      <c r="L28" s="331">
        <f>'2. melléklet'!L28</f>
        <v>0.9050558495002939</v>
      </c>
      <c r="M28" s="142" t="s">
        <v>531</v>
      </c>
      <c r="N28" s="56"/>
      <c r="O28" s="58"/>
      <c r="P28" s="251" t="s">
        <v>265</v>
      </c>
      <c r="Q28" s="48" t="s">
        <v>177</v>
      </c>
      <c r="R28" s="48"/>
      <c r="S28" s="48"/>
      <c r="T28" s="62"/>
      <c r="U28" s="123">
        <f>'3. melléklet'!I28</f>
        <v>6027</v>
      </c>
      <c r="V28" s="123">
        <f>'3. melléklet'!J28</f>
        <v>8137</v>
      </c>
      <c r="W28" s="123">
        <f>'3. melléklet'!K28</f>
        <v>8136</v>
      </c>
      <c r="X28" s="331">
        <f>'3. melléklet'!L28</f>
        <v>0.999877104583999</v>
      </c>
      <c r="Y28" s="142" t="s">
        <v>655</v>
      </c>
      <c r="Z28" s="56"/>
      <c r="AA28" s="58"/>
      <c r="AB28" s="251" t="s">
        <v>265</v>
      </c>
      <c r="AC28" s="48" t="s">
        <v>177</v>
      </c>
      <c r="AD28" s="48"/>
      <c r="AE28" s="48"/>
      <c r="AF28" s="62"/>
      <c r="AG28" s="123">
        <f>'4. melléklet'!I28+'5. melléklet'!I28</f>
        <v>0</v>
      </c>
      <c r="AH28" s="123">
        <f>'4. melléklet'!J28+'5. melléklet'!J28</f>
        <v>0</v>
      </c>
      <c r="AI28" s="123">
        <f>'4. melléklet'!K28+'5. melléklet'!K28</f>
        <v>0</v>
      </c>
      <c r="AJ28" s="331"/>
      <c r="AK28" s="142" t="s">
        <v>779</v>
      </c>
      <c r="AL28" s="56"/>
      <c r="AM28" s="58"/>
      <c r="AN28" s="251" t="s">
        <v>265</v>
      </c>
      <c r="AO28" s="48" t="s">
        <v>177</v>
      </c>
      <c r="AP28" s="48"/>
      <c r="AQ28" s="48"/>
      <c r="AR28" s="62"/>
      <c r="AS28" s="123">
        <f t="shared" si="2"/>
        <v>8429</v>
      </c>
      <c r="AT28" s="123">
        <f t="shared" si="3"/>
        <v>11539</v>
      </c>
      <c r="AU28" s="123">
        <f t="shared" si="4"/>
        <v>11215</v>
      </c>
      <c r="AV28" s="331">
        <f t="shared" si="1"/>
        <v>0.9719213103388509</v>
      </c>
    </row>
    <row r="29" spans="1:48" s="57" customFormat="1" ht="15" customHeight="1" thickBot="1">
      <c r="A29" s="142" t="s">
        <v>38</v>
      </c>
      <c r="B29" s="56"/>
      <c r="C29" s="58"/>
      <c r="D29" s="251" t="s">
        <v>266</v>
      </c>
      <c r="E29" s="48" t="s">
        <v>178</v>
      </c>
      <c r="F29" s="55"/>
      <c r="G29" s="55"/>
      <c r="H29" s="129"/>
      <c r="I29" s="123">
        <f>'2. melléklet'!I29</f>
        <v>41250</v>
      </c>
      <c r="J29" s="123">
        <f>'2. melléklet'!J29</f>
        <v>41250</v>
      </c>
      <c r="K29" s="123">
        <f>'2. melléklet'!K29</f>
        <v>20625</v>
      </c>
      <c r="L29" s="331">
        <f>'2. melléklet'!L29</f>
        <v>0.5</v>
      </c>
      <c r="M29" s="142" t="s">
        <v>532</v>
      </c>
      <c r="N29" s="56"/>
      <c r="O29" s="58"/>
      <c r="P29" s="251" t="s">
        <v>266</v>
      </c>
      <c r="Q29" s="48" t="s">
        <v>178</v>
      </c>
      <c r="R29" s="55"/>
      <c r="S29" s="55"/>
      <c r="T29" s="129"/>
      <c r="U29" s="123">
        <f>'3. melléklet'!I29</f>
        <v>0</v>
      </c>
      <c r="V29" s="123">
        <f>'3. melléklet'!J29</f>
        <v>0</v>
      </c>
      <c r="W29" s="123">
        <f>'3. melléklet'!K29</f>
        <v>0</v>
      </c>
      <c r="X29" s="331">
        <f>'3. melléklet'!L29</f>
        <v>0</v>
      </c>
      <c r="Y29" s="142" t="s">
        <v>656</v>
      </c>
      <c r="Z29" s="56"/>
      <c r="AA29" s="58"/>
      <c r="AB29" s="251" t="s">
        <v>266</v>
      </c>
      <c r="AC29" s="48" t="s">
        <v>178</v>
      </c>
      <c r="AD29" s="55"/>
      <c r="AE29" s="55"/>
      <c r="AF29" s="129"/>
      <c r="AG29" s="123">
        <f>'4. melléklet'!I29+'5. melléklet'!I29</f>
        <v>0</v>
      </c>
      <c r="AH29" s="123">
        <f>'4. melléklet'!J29+'5. melléklet'!J29</f>
        <v>0</v>
      </c>
      <c r="AI29" s="123">
        <f>'4. melléklet'!K29+'5. melléklet'!K29</f>
        <v>0</v>
      </c>
      <c r="AJ29" s="331"/>
      <c r="AK29" s="142" t="s">
        <v>780</v>
      </c>
      <c r="AL29" s="56"/>
      <c r="AM29" s="58"/>
      <c r="AN29" s="251" t="s">
        <v>266</v>
      </c>
      <c r="AO29" s="48" t="s">
        <v>178</v>
      </c>
      <c r="AP29" s="55"/>
      <c r="AQ29" s="55"/>
      <c r="AR29" s="129"/>
      <c r="AS29" s="123">
        <f t="shared" si="2"/>
        <v>41250</v>
      </c>
      <c r="AT29" s="123">
        <f t="shared" si="3"/>
        <v>41250</v>
      </c>
      <c r="AU29" s="123">
        <f t="shared" si="4"/>
        <v>20625</v>
      </c>
      <c r="AV29" s="331">
        <f t="shared" si="1"/>
        <v>0.5</v>
      </c>
    </row>
    <row r="30" spans="1:48" s="57" customFormat="1" ht="15" customHeight="1" thickBot="1">
      <c r="A30" s="142" t="s">
        <v>39</v>
      </c>
      <c r="B30" s="56"/>
      <c r="C30" s="58"/>
      <c r="D30" s="251" t="s">
        <v>267</v>
      </c>
      <c r="E30" s="48" t="s">
        <v>179</v>
      </c>
      <c r="F30" s="55"/>
      <c r="G30" s="55"/>
      <c r="H30" s="129"/>
      <c r="I30" s="123">
        <f>'2. melléklet'!I30</f>
        <v>16929</v>
      </c>
      <c r="J30" s="123">
        <f>'2. melléklet'!J30</f>
        <v>16929</v>
      </c>
      <c r="K30" s="123">
        <f>'2. melléklet'!K30</f>
        <v>11131</v>
      </c>
      <c r="L30" s="331">
        <f>'2. melléklet'!L30</f>
        <v>0.6575107803177979</v>
      </c>
      <c r="M30" s="142" t="s">
        <v>533</v>
      </c>
      <c r="N30" s="56"/>
      <c r="O30" s="58"/>
      <c r="P30" s="251" t="s">
        <v>267</v>
      </c>
      <c r="Q30" s="48" t="s">
        <v>179</v>
      </c>
      <c r="R30" s="55"/>
      <c r="S30" s="55"/>
      <c r="T30" s="129"/>
      <c r="U30" s="123">
        <f>'3. melléklet'!I30</f>
        <v>0</v>
      </c>
      <c r="V30" s="123">
        <f>'3. melléklet'!J30</f>
        <v>0</v>
      </c>
      <c r="W30" s="123">
        <f>'3. melléklet'!K30</f>
        <v>0</v>
      </c>
      <c r="X30" s="331">
        <f>'3. melléklet'!L30</f>
        <v>0</v>
      </c>
      <c r="Y30" s="142" t="s">
        <v>657</v>
      </c>
      <c r="Z30" s="56"/>
      <c r="AA30" s="58"/>
      <c r="AB30" s="251" t="s">
        <v>267</v>
      </c>
      <c r="AC30" s="48" t="s">
        <v>179</v>
      </c>
      <c r="AD30" s="55"/>
      <c r="AE30" s="55"/>
      <c r="AF30" s="129"/>
      <c r="AG30" s="123">
        <f>'4. melléklet'!I30+'5. melléklet'!I30</f>
        <v>8351</v>
      </c>
      <c r="AH30" s="123">
        <f>'4. melléklet'!J30+'5. melléklet'!J30</f>
        <v>8595</v>
      </c>
      <c r="AI30" s="123">
        <f>'4. melléklet'!K30+'5. melléklet'!K30</f>
        <v>4825</v>
      </c>
      <c r="AJ30" s="331">
        <f>AI30/AH30</f>
        <v>0.5613728912158231</v>
      </c>
      <c r="AK30" s="142" t="s">
        <v>781</v>
      </c>
      <c r="AL30" s="56"/>
      <c r="AM30" s="58"/>
      <c r="AN30" s="251" t="s">
        <v>267</v>
      </c>
      <c r="AO30" s="48" t="s">
        <v>179</v>
      </c>
      <c r="AP30" s="55"/>
      <c r="AQ30" s="55"/>
      <c r="AR30" s="129"/>
      <c r="AS30" s="123">
        <f t="shared" si="2"/>
        <v>25280</v>
      </c>
      <c r="AT30" s="123">
        <f t="shared" si="3"/>
        <v>25524</v>
      </c>
      <c r="AU30" s="123">
        <f t="shared" si="4"/>
        <v>15956</v>
      </c>
      <c r="AV30" s="331">
        <f t="shared" si="1"/>
        <v>0.6251371258423445</v>
      </c>
    </row>
    <row r="31" spans="1:48" s="57" customFormat="1" ht="15" customHeight="1" thickBot="1">
      <c r="A31" s="142" t="s">
        <v>40</v>
      </c>
      <c r="B31" s="56"/>
      <c r="C31" s="58"/>
      <c r="D31" s="251" t="s">
        <v>268</v>
      </c>
      <c r="E31" s="48" t="s">
        <v>180</v>
      </c>
      <c r="F31" s="55"/>
      <c r="G31" s="55"/>
      <c r="H31" s="129"/>
      <c r="I31" s="123">
        <f>'2. melléklet'!I31</f>
        <v>16389</v>
      </c>
      <c r="J31" s="123">
        <f>'2. melléklet'!J31</f>
        <v>33667</v>
      </c>
      <c r="K31" s="123">
        <f>'2. melléklet'!K31</f>
        <v>9511</v>
      </c>
      <c r="L31" s="331">
        <f>'2. melléklet'!L31</f>
        <v>0.2825021534440253</v>
      </c>
      <c r="M31" s="142" t="s">
        <v>534</v>
      </c>
      <c r="N31" s="56"/>
      <c r="O31" s="58"/>
      <c r="P31" s="251" t="s">
        <v>268</v>
      </c>
      <c r="Q31" s="48" t="s">
        <v>180</v>
      </c>
      <c r="R31" s="55"/>
      <c r="S31" s="55"/>
      <c r="T31" s="129"/>
      <c r="U31" s="123">
        <f>'3. melléklet'!I31</f>
        <v>1650</v>
      </c>
      <c r="V31" s="123">
        <f>'3. melléklet'!J31</f>
        <v>2220</v>
      </c>
      <c r="W31" s="123">
        <f>'3. melléklet'!K31</f>
        <v>2225</v>
      </c>
      <c r="X31" s="331">
        <f>'3. melléklet'!L31</f>
        <v>1.0022522522522523</v>
      </c>
      <c r="Y31" s="142" t="s">
        <v>658</v>
      </c>
      <c r="Z31" s="56"/>
      <c r="AA31" s="58"/>
      <c r="AB31" s="251" t="s">
        <v>268</v>
      </c>
      <c r="AC31" s="48" t="s">
        <v>180</v>
      </c>
      <c r="AD31" s="55"/>
      <c r="AE31" s="55"/>
      <c r="AF31" s="129"/>
      <c r="AG31" s="123">
        <f>'4. melléklet'!I31+'5. melléklet'!I31</f>
        <v>2268</v>
      </c>
      <c r="AH31" s="123">
        <f>'4. melléklet'!J31+'5. melléklet'!J31</f>
        <v>2268</v>
      </c>
      <c r="AI31" s="123">
        <f>'4. melléklet'!K31+'5. melléklet'!K31</f>
        <v>1247</v>
      </c>
      <c r="AJ31" s="331">
        <f>AI31/AH31</f>
        <v>0.5498236331569665</v>
      </c>
      <c r="AK31" s="142" t="s">
        <v>782</v>
      </c>
      <c r="AL31" s="56"/>
      <c r="AM31" s="58"/>
      <c r="AN31" s="251" t="s">
        <v>268</v>
      </c>
      <c r="AO31" s="48" t="s">
        <v>180</v>
      </c>
      <c r="AP31" s="55"/>
      <c r="AQ31" s="55"/>
      <c r="AR31" s="129"/>
      <c r="AS31" s="123">
        <f t="shared" si="2"/>
        <v>20307</v>
      </c>
      <c r="AT31" s="123">
        <f t="shared" si="3"/>
        <v>38155</v>
      </c>
      <c r="AU31" s="123">
        <f t="shared" si="4"/>
        <v>12983</v>
      </c>
      <c r="AV31" s="331">
        <f t="shared" si="1"/>
        <v>0.3402699515135631</v>
      </c>
    </row>
    <row r="32" spans="1:48" s="57" customFormat="1" ht="15" customHeight="1" thickBot="1">
      <c r="A32" s="142" t="s">
        <v>41</v>
      </c>
      <c r="B32" s="56"/>
      <c r="C32" s="58"/>
      <c r="D32" s="251" t="s">
        <v>269</v>
      </c>
      <c r="E32" s="48" t="s">
        <v>181</v>
      </c>
      <c r="F32" s="55"/>
      <c r="G32" s="55"/>
      <c r="H32" s="129"/>
      <c r="I32" s="123">
        <f>'2. melléklet'!I32</f>
        <v>69754</v>
      </c>
      <c r="J32" s="123">
        <f>'2. melléklet'!J32</f>
        <v>69754</v>
      </c>
      <c r="K32" s="123">
        <f>'2. melléklet'!K32</f>
        <v>24809</v>
      </c>
      <c r="L32" s="331">
        <f>'2. melléklet'!L32</f>
        <v>0.3556641913008573</v>
      </c>
      <c r="M32" s="142" t="s">
        <v>535</v>
      </c>
      <c r="N32" s="56"/>
      <c r="O32" s="58"/>
      <c r="P32" s="251" t="s">
        <v>269</v>
      </c>
      <c r="Q32" s="48" t="s">
        <v>181</v>
      </c>
      <c r="R32" s="55"/>
      <c r="S32" s="55"/>
      <c r="T32" s="129"/>
      <c r="U32" s="123">
        <f>'3. melléklet'!I32</f>
        <v>0</v>
      </c>
      <c r="V32" s="123">
        <f>'3. melléklet'!J32</f>
        <v>552</v>
      </c>
      <c r="W32" s="123">
        <f>'3. melléklet'!K32</f>
        <v>552</v>
      </c>
      <c r="X32" s="331">
        <f>'3. melléklet'!L32</f>
        <v>1</v>
      </c>
      <c r="Y32" s="142" t="s">
        <v>659</v>
      </c>
      <c r="Z32" s="56"/>
      <c r="AA32" s="58"/>
      <c r="AB32" s="251" t="s">
        <v>269</v>
      </c>
      <c r="AC32" s="48" t="s">
        <v>181</v>
      </c>
      <c r="AD32" s="55"/>
      <c r="AE32" s="55"/>
      <c r="AF32" s="129"/>
      <c r="AG32" s="123">
        <f>'4. melléklet'!I32+'5. melléklet'!I32</f>
        <v>4500</v>
      </c>
      <c r="AH32" s="123">
        <f>'4. melléklet'!J32+'5. melléklet'!J32</f>
        <v>4500</v>
      </c>
      <c r="AI32" s="123">
        <f>'4. melléklet'!K32+'5. melléklet'!K32</f>
        <v>491</v>
      </c>
      <c r="AJ32" s="331">
        <f>AI32/AH32</f>
        <v>0.10911111111111112</v>
      </c>
      <c r="AK32" s="142" t="s">
        <v>783</v>
      </c>
      <c r="AL32" s="56"/>
      <c r="AM32" s="58"/>
      <c r="AN32" s="251" t="s">
        <v>269</v>
      </c>
      <c r="AO32" s="48" t="s">
        <v>181</v>
      </c>
      <c r="AP32" s="55"/>
      <c r="AQ32" s="55"/>
      <c r="AR32" s="129"/>
      <c r="AS32" s="123">
        <f t="shared" si="2"/>
        <v>74254</v>
      </c>
      <c r="AT32" s="123">
        <f t="shared" si="3"/>
        <v>74806</v>
      </c>
      <c r="AU32" s="123">
        <f t="shared" si="4"/>
        <v>25852</v>
      </c>
      <c r="AV32" s="331">
        <f t="shared" si="1"/>
        <v>0.34558725235943644</v>
      </c>
    </row>
    <row r="33" spans="1:48" s="57" customFormat="1" ht="15" customHeight="1" thickBot="1">
      <c r="A33" s="142" t="s">
        <v>42</v>
      </c>
      <c r="B33" s="56"/>
      <c r="C33" s="58"/>
      <c r="D33" s="251" t="s">
        <v>270</v>
      </c>
      <c r="E33" s="48" t="s">
        <v>271</v>
      </c>
      <c r="F33" s="55"/>
      <c r="G33" s="55"/>
      <c r="H33" s="129"/>
      <c r="I33" s="123">
        <f>'2. melléklet'!I33</f>
        <v>5000</v>
      </c>
      <c r="J33" s="123">
        <f>'2. melléklet'!J33</f>
        <v>10000</v>
      </c>
      <c r="K33" s="123">
        <f>'2. melléklet'!K33</f>
        <v>18803</v>
      </c>
      <c r="L33" s="331">
        <f>'2. melléklet'!L33</f>
        <v>1.8803</v>
      </c>
      <c r="M33" s="142" t="s">
        <v>536</v>
      </c>
      <c r="N33" s="56"/>
      <c r="O33" s="58"/>
      <c r="P33" s="251" t="s">
        <v>270</v>
      </c>
      <c r="Q33" s="48" t="s">
        <v>271</v>
      </c>
      <c r="R33" s="55"/>
      <c r="S33" s="55"/>
      <c r="T33" s="129"/>
      <c r="U33" s="123">
        <f>'3. melléklet'!I33</f>
        <v>0</v>
      </c>
      <c r="V33" s="123">
        <f>'3. melléklet'!J33</f>
        <v>0</v>
      </c>
      <c r="W33" s="123">
        <f>'3. melléklet'!K33</f>
        <v>63</v>
      </c>
      <c r="X33" s="331">
        <f>'3. melléklet'!L33</f>
        <v>0</v>
      </c>
      <c r="Y33" s="142" t="s">
        <v>660</v>
      </c>
      <c r="Z33" s="56"/>
      <c r="AA33" s="58"/>
      <c r="AB33" s="251" t="s">
        <v>270</v>
      </c>
      <c r="AC33" s="48" t="s">
        <v>271</v>
      </c>
      <c r="AD33" s="55"/>
      <c r="AE33" s="55"/>
      <c r="AF33" s="129"/>
      <c r="AG33" s="123">
        <f>'4. melléklet'!I33+'5. melléklet'!I33</f>
        <v>40</v>
      </c>
      <c r="AH33" s="123">
        <f>'4. melléklet'!J33+'5. melléklet'!J33</f>
        <v>40</v>
      </c>
      <c r="AI33" s="123">
        <f>'4. melléklet'!K33+'5. melléklet'!K33</f>
        <v>101</v>
      </c>
      <c r="AJ33" s="331">
        <f>AI33/AH33</f>
        <v>2.525</v>
      </c>
      <c r="AK33" s="142" t="s">
        <v>784</v>
      </c>
      <c r="AL33" s="56"/>
      <c r="AM33" s="58"/>
      <c r="AN33" s="251" t="s">
        <v>270</v>
      </c>
      <c r="AO33" s="48" t="s">
        <v>271</v>
      </c>
      <c r="AP33" s="55"/>
      <c r="AQ33" s="55"/>
      <c r="AR33" s="129"/>
      <c r="AS33" s="123">
        <f t="shared" si="2"/>
        <v>5040</v>
      </c>
      <c r="AT33" s="123">
        <f t="shared" si="3"/>
        <v>10040</v>
      </c>
      <c r="AU33" s="123">
        <f t="shared" si="4"/>
        <v>18967</v>
      </c>
      <c r="AV33" s="331">
        <f t="shared" si="1"/>
        <v>1.8891434262948208</v>
      </c>
    </row>
    <row r="34" spans="1:48" s="57" customFormat="1" ht="15" customHeight="1" thickBot="1">
      <c r="A34" s="142" t="s">
        <v>43</v>
      </c>
      <c r="B34" s="56"/>
      <c r="C34" s="58"/>
      <c r="D34" s="251" t="s">
        <v>272</v>
      </c>
      <c r="E34" s="48" t="s">
        <v>275</v>
      </c>
      <c r="F34" s="55"/>
      <c r="G34" s="55"/>
      <c r="H34" s="129"/>
      <c r="I34" s="123">
        <f>'2. melléklet'!I34</f>
        <v>0</v>
      </c>
      <c r="J34" s="123">
        <f>'2. melléklet'!J34</f>
        <v>0</v>
      </c>
      <c r="K34" s="123">
        <f>'2. melléklet'!K34</f>
        <v>0</v>
      </c>
      <c r="L34" s="331">
        <f>'2. melléklet'!L34</f>
        <v>0</v>
      </c>
      <c r="M34" s="142" t="s">
        <v>537</v>
      </c>
      <c r="N34" s="56"/>
      <c r="O34" s="58"/>
      <c r="P34" s="251" t="s">
        <v>272</v>
      </c>
      <c r="Q34" s="48" t="s">
        <v>275</v>
      </c>
      <c r="R34" s="55"/>
      <c r="S34" s="55"/>
      <c r="T34" s="129"/>
      <c r="U34" s="123">
        <f>'3. melléklet'!I34</f>
        <v>0</v>
      </c>
      <c r="V34" s="123">
        <f>'3. melléklet'!J34</f>
        <v>0</v>
      </c>
      <c r="W34" s="123">
        <f>'3. melléklet'!K34</f>
        <v>212</v>
      </c>
      <c r="X34" s="331">
        <f>'3. melléklet'!L34</f>
        <v>0</v>
      </c>
      <c r="Y34" s="142" t="s">
        <v>661</v>
      </c>
      <c r="Z34" s="56"/>
      <c r="AA34" s="58"/>
      <c r="AB34" s="251" t="s">
        <v>272</v>
      </c>
      <c r="AC34" s="48" t="s">
        <v>275</v>
      </c>
      <c r="AD34" s="55"/>
      <c r="AE34" s="55"/>
      <c r="AF34" s="129"/>
      <c r="AG34" s="123">
        <f>'4. melléklet'!I34+'5. melléklet'!I34</f>
        <v>0</v>
      </c>
      <c r="AH34" s="123">
        <f>'4. melléklet'!J34+'5. melléklet'!J34</f>
        <v>0</v>
      </c>
      <c r="AI34" s="123">
        <f>'4. melléklet'!K34+'5. melléklet'!K34</f>
        <v>0</v>
      </c>
      <c r="AJ34" s="331"/>
      <c r="AK34" s="142" t="s">
        <v>785</v>
      </c>
      <c r="AL34" s="56"/>
      <c r="AM34" s="58"/>
      <c r="AN34" s="251" t="s">
        <v>272</v>
      </c>
      <c r="AO34" s="48" t="s">
        <v>275</v>
      </c>
      <c r="AP34" s="55"/>
      <c r="AQ34" s="55"/>
      <c r="AR34" s="129"/>
      <c r="AS34" s="123">
        <f t="shared" si="2"/>
        <v>0</v>
      </c>
      <c r="AT34" s="123">
        <f t="shared" si="3"/>
        <v>0</v>
      </c>
      <c r="AU34" s="123">
        <f t="shared" si="4"/>
        <v>212</v>
      </c>
      <c r="AV34" s="331"/>
    </row>
    <row r="35" spans="1:48" s="57" customFormat="1" ht="15" customHeight="1" thickBot="1">
      <c r="A35" s="142" t="s">
        <v>44</v>
      </c>
      <c r="B35" s="56"/>
      <c r="C35" s="58"/>
      <c r="D35" s="251" t="s">
        <v>273</v>
      </c>
      <c r="E35" s="48" t="s">
        <v>276</v>
      </c>
      <c r="F35" s="55"/>
      <c r="G35" s="55"/>
      <c r="H35" s="129"/>
      <c r="I35" s="123">
        <f>'2. melléklet'!I35</f>
        <v>0</v>
      </c>
      <c r="J35" s="123">
        <f>'2. melléklet'!J35</f>
        <v>0</v>
      </c>
      <c r="K35" s="123">
        <f>'2. melléklet'!K35</f>
        <v>0</v>
      </c>
      <c r="L35" s="331">
        <f>'2. melléklet'!L35</f>
        <v>0</v>
      </c>
      <c r="M35" s="142" t="s">
        <v>538</v>
      </c>
      <c r="N35" s="56"/>
      <c r="O35" s="58"/>
      <c r="P35" s="251" t="s">
        <v>273</v>
      </c>
      <c r="Q35" s="48" t="s">
        <v>276</v>
      </c>
      <c r="R35" s="55"/>
      <c r="S35" s="55"/>
      <c r="T35" s="129"/>
      <c r="U35" s="123">
        <f>'3. melléklet'!I35</f>
        <v>0</v>
      </c>
      <c r="V35" s="123">
        <f>'3. melléklet'!J35</f>
        <v>0</v>
      </c>
      <c r="W35" s="123">
        <f>'3. melléklet'!K35</f>
        <v>0</v>
      </c>
      <c r="X35" s="331">
        <f>'3. melléklet'!L35</f>
        <v>0</v>
      </c>
      <c r="Y35" s="142" t="s">
        <v>662</v>
      </c>
      <c r="Z35" s="56"/>
      <c r="AA35" s="58"/>
      <c r="AB35" s="251" t="s">
        <v>273</v>
      </c>
      <c r="AC35" s="48" t="s">
        <v>276</v>
      </c>
      <c r="AD35" s="55"/>
      <c r="AE35" s="55"/>
      <c r="AF35" s="129"/>
      <c r="AG35" s="123">
        <f>'4. melléklet'!I35+'5. melléklet'!I35</f>
        <v>0</v>
      </c>
      <c r="AH35" s="123">
        <f>'4. melléklet'!J35+'5. melléklet'!J35</f>
        <v>0</v>
      </c>
      <c r="AI35" s="123">
        <f>'4. melléklet'!K35+'5. melléklet'!K35</f>
        <v>0</v>
      </c>
      <c r="AJ35" s="331"/>
      <c r="AK35" s="142" t="s">
        <v>786</v>
      </c>
      <c r="AL35" s="56"/>
      <c r="AM35" s="58"/>
      <c r="AN35" s="251" t="s">
        <v>273</v>
      </c>
      <c r="AO35" s="48" t="s">
        <v>276</v>
      </c>
      <c r="AP35" s="55"/>
      <c r="AQ35" s="55"/>
      <c r="AR35" s="129"/>
      <c r="AS35" s="123">
        <f t="shared" si="2"/>
        <v>0</v>
      </c>
      <c r="AT35" s="123">
        <f t="shared" si="3"/>
        <v>0</v>
      </c>
      <c r="AU35" s="123">
        <f t="shared" si="4"/>
        <v>0</v>
      </c>
      <c r="AV35" s="331"/>
    </row>
    <row r="36" spans="1:48" s="57" customFormat="1" ht="15" customHeight="1" thickBot="1">
      <c r="A36" s="142" t="s">
        <v>45</v>
      </c>
      <c r="B36" s="56"/>
      <c r="C36" s="58"/>
      <c r="D36" s="251" t="s">
        <v>274</v>
      </c>
      <c r="E36" s="48" t="s">
        <v>182</v>
      </c>
      <c r="F36" s="55"/>
      <c r="G36" s="55"/>
      <c r="H36" s="129"/>
      <c r="I36" s="123">
        <f>'2. melléklet'!I36</f>
        <v>0</v>
      </c>
      <c r="J36" s="123">
        <f>'2. melléklet'!J36</f>
        <v>0</v>
      </c>
      <c r="K36" s="123">
        <f>'2. melléklet'!K36</f>
        <v>113</v>
      </c>
      <c r="L36" s="331">
        <f>'2. melléklet'!L36</f>
        <v>0</v>
      </c>
      <c r="M36" s="142" t="s">
        <v>539</v>
      </c>
      <c r="N36" s="56"/>
      <c r="O36" s="58"/>
      <c r="P36" s="251" t="s">
        <v>274</v>
      </c>
      <c r="Q36" s="48" t="s">
        <v>182</v>
      </c>
      <c r="R36" s="55"/>
      <c r="S36" s="55"/>
      <c r="T36" s="129"/>
      <c r="U36" s="123">
        <f>'3. melléklet'!I36</f>
        <v>0</v>
      </c>
      <c r="V36" s="123">
        <f>'3. melléklet'!J36</f>
        <v>0</v>
      </c>
      <c r="W36" s="123">
        <f>'3. melléklet'!K36</f>
        <v>0</v>
      </c>
      <c r="X36" s="331">
        <f>'3. melléklet'!L36</f>
        <v>0</v>
      </c>
      <c r="Y36" s="142" t="s">
        <v>663</v>
      </c>
      <c r="Z36" s="56"/>
      <c r="AA36" s="58"/>
      <c r="AB36" s="251" t="s">
        <v>274</v>
      </c>
      <c r="AC36" s="48" t="s">
        <v>182</v>
      </c>
      <c r="AD36" s="55"/>
      <c r="AE36" s="55"/>
      <c r="AF36" s="129"/>
      <c r="AG36" s="123">
        <f>'4. melléklet'!I36+'5. melléklet'!I36</f>
        <v>40</v>
      </c>
      <c r="AH36" s="123">
        <f>'4. melléklet'!J36+'5. melléklet'!J36</f>
        <v>307</v>
      </c>
      <c r="AI36" s="123">
        <f>'4. melléklet'!K36+'5. melléklet'!K36</f>
        <v>463</v>
      </c>
      <c r="AJ36" s="331">
        <f>AI36/AH36</f>
        <v>1.50814332247557</v>
      </c>
      <c r="AK36" s="142" t="s">
        <v>787</v>
      </c>
      <c r="AL36" s="56"/>
      <c r="AM36" s="58"/>
      <c r="AN36" s="251" t="s">
        <v>274</v>
      </c>
      <c r="AO36" s="48" t="s">
        <v>182</v>
      </c>
      <c r="AP36" s="55"/>
      <c r="AQ36" s="55"/>
      <c r="AR36" s="129"/>
      <c r="AS36" s="123">
        <f t="shared" si="2"/>
        <v>40</v>
      </c>
      <c r="AT36" s="123">
        <f t="shared" si="3"/>
        <v>307</v>
      </c>
      <c r="AU36" s="123">
        <f t="shared" si="4"/>
        <v>576</v>
      </c>
      <c r="AV36" s="331">
        <f t="shared" si="1"/>
        <v>1.8762214983713354</v>
      </c>
    </row>
    <row r="37" spans="1:48" s="76" customFormat="1" ht="15" customHeight="1" thickBot="1">
      <c r="A37" s="142" t="s">
        <v>46</v>
      </c>
      <c r="B37" s="77"/>
      <c r="C37" s="78" t="s">
        <v>277</v>
      </c>
      <c r="D37" s="82" t="s">
        <v>152</v>
      </c>
      <c r="E37" s="83"/>
      <c r="F37" s="80"/>
      <c r="G37" s="80"/>
      <c r="H37" s="130"/>
      <c r="I37" s="81">
        <f>'2. melléklet'!I37</f>
        <v>0</v>
      </c>
      <c r="J37" s="81">
        <f>'2. melléklet'!J37</f>
        <v>4144</v>
      </c>
      <c r="K37" s="81">
        <f>'2. melléklet'!K37</f>
        <v>144</v>
      </c>
      <c r="L37" s="360">
        <f>'2. melléklet'!L37</f>
        <v>0.03474903474903475</v>
      </c>
      <c r="M37" s="142" t="s">
        <v>540</v>
      </c>
      <c r="N37" s="77"/>
      <c r="O37" s="78" t="s">
        <v>277</v>
      </c>
      <c r="P37" s="82" t="s">
        <v>152</v>
      </c>
      <c r="Q37" s="83"/>
      <c r="R37" s="80"/>
      <c r="S37" s="80"/>
      <c r="T37" s="130"/>
      <c r="U37" s="81">
        <f>'3. melléklet'!I37</f>
        <v>0</v>
      </c>
      <c r="V37" s="81">
        <f>'3. melléklet'!J37</f>
        <v>0</v>
      </c>
      <c r="W37" s="81">
        <f>'3. melléklet'!K37</f>
        <v>0</v>
      </c>
      <c r="X37" s="360">
        <f>'3. melléklet'!L37</f>
        <v>0</v>
      </c>
      <c r="Y37" s="142" t="s">
        <v>664</v>
      </c>
      <c r="Z37" s="77"/>
      <c r="AA37" s="78" t="s">
        <v>277</v>
      </c>
      <c r="AB37" s="82" t="s">
        <v>152</v>
      </c>
      <c r="AC37" s="83"/>
      <c r="AD37" s="80"/>
      <c r="AE37" s="80"/>
      <c r="AF37" s="130"/>
      <c r="AG37" s="81">
        <f>'4. melléklet'!I37+'5. melléklet'!I37</f>
        <v>1300</v>
      </c>
      <c r="AH37" s="81">
        <f>'4. melléklet'!J37+'5. melléklet'!J37</f>
        <v>1300</v>
      </c>
      <c r="AI37" s="81">
        <f>'4. melléklet'!K37+'5. melléklet'!K37</f>
        <v>1236</v>
      </c>
      <c r="AJ37" s="360">
        <f>AI37/AH37</f>
        <v>0.9507692307692308</v>
      </c>
      <c r="AK37" s="142" t="s">
        <v>788</v>
      </c>
      <c r="AL37" s="77"/>
      <c r="AM37" s="78" t="s">
        <v>277</v>
      </c>
      <c r="AN37" s="82" t="s">
        <v>152</v>
      </c>
      <c r="AO37" s="83"/>
      <c r="AP37" s="80"/>
      <c r="AQ37" s="80"/>
      <c r="AR37" s="130"/>
      <c r="AS37" s="81">
        <f t="shared" si="2"/>
        <v>1300</v>
      </c>
      <c r="AT37" s="81">
        <f t="shared" si="3"/>
        <v>5444</v>
      </c>
      <c r="AU37" s="81">
        <f t="shared" si="4"/>
        <v>1380</v>
      </c>
      <c r="AV37" s="369">
        <f t="shared" si="1"/>
        <v>0.25349008082292435</v>
      </c>
    </row>
    <row r="38" spans="1:48" s="47" customFormat="1" ht="15" customHeight="1" thickBot="1">
      <c r="A38" s="142" t="s">
        <v>47</v>
      </c>
      <c r="B38" s="45"/>
      <c r="C38" s="60"/>
      <c r="D38" s="250" t="s">
        <v>299</v>
      </c>
      <c r="E38" s="138" t="s">
        <v>309</v>
      </c>
      <c r="F38" s="61"/>
      <c r="G38" s="49"/>
      <c r="H38" s="132"/>
      <c r="I38" s="123">
        <f>'2. melléklet'!I38</f>
        <v>0</v>
      </c>
      <c r="J38" s="123">
        <f>'2. melléklet'!J38</f>
        <v>0</v>
      </c>
      <c r="K38" s="123">
        <f>'2. melléklet'!K38</f>
        <v>0</v>
      </c>
      <c r="L38" s="331">
        <f>'2. melléklet'!L38</f>
        <v>0</v>
      </c>
      <c r="M38" s="142" t="s">
        <v>541</v>
      </c>
      <c r="N38" s="45"/>
      <c r="O38" s="60"/>
      <c r="P38" s="250" t="s">
        <v>299</v>
      </c>
      <c r="Q38" s="138" t="s">
        <v>309</v>
      </c>
      <c r="R38" s="61"/>
      <c r="S38" s="49"/>
      <c r="T38" s="132"/>
      <c r="U38" s="123">
        <f>'3. melléklet'!I38</f>
        <v>0</v>
      </c>
      <c r="V38" s="123">
        <f>'3. melléklet'!J38</f>
        <v>0</v>
      </c>
      <c r="W38" s="123">
        <f>'3. melléklet'!K38</f>
        <v>0</v>
      </c>
      <c r="X38" s="331">
        <f>'3. melléklet'!L38</f>
        <v>0</v>
      </c>
      <c r="Y38" s="142" t="s">
        <v>665</v>
      </c>
      <c r="Z38" s="45"/>
      <c r="AA38" s="60"/>
      <c r="AB38" s="250" t="s">
        <v>299</v>
      </c>
      <c r="AC38" s="138" t="s">
        <v>309</v>
      </c>
      <c r="AD38" s="61"/>
      <c r="AE38" s="49"/>
      <c r="AF38" s="132"/>
      <c r="AG38" s="123">
        <f>'4. melléklet'!I38+'5. melléklet'!I38</f>
        <v>0</v>
      </c>
      <c r="AH38" s="123">
        <f>'4. melléklet'!J38+'5. melléklet'!J38</f>
        <v>0</v>
      </c>
      <c r="AI38" s="123">
        <f>'4. melléklet'!K38+'5. melléklet'!K38</f>
        <v>0</v>
      </c>
      <c r="AJ38" s="331"/>
      <c r="AK38" s="142" t="s">
        <v>789</v>
      </c>
      <c r="AL38" s="45"/>
      <c r="AM38" s="60"/>
      <c r="AN38" s="250" t="s">
        <v>299</v>
      </c>
      <c r="AO38" s="138" t="s">
        <v>309</v>
      </c>
      <c r="AP38" s="61"/>
      <c r="AQ38" s="49"/>
      <c r="AR38" s="132"/>
      <c r="AS38" s="123">
        <f t="shared" si="2"/>
        <v>0</v>
      </c>
      <c r="AT38" s="123">
        <f t="shared" si="3"/>
        <v>0</v>
      </c>
      <c r="AU38" s="123">
        <f t="shared" si="4"/>
        <v>0</v>
      </c>
      <c r="AV38" s="331"/>
    </row>
    <row r="39" spans="1:48" s="47" customFormat="1" ht="15" customHeight="1" thickBot="1">
      <c r="A39" s="142" t="s">
        <v>48</v>
      </c>
      <c r="B39" s="45"/>
      <c r="C39" s="60"/>
      <c r="D39" s="250" t="s">
        <v>300</v>
      </c>
      <c r="E39" s="138" t="s">
        <v>310</v>
      </c>
      <c r="F39" s="61"/>
      <c r="G39" s="49"/>
      <c r="H39" s="132"/>
      <c r="I39" s="123">
        <f>'2. melléklet'!I39</f>
        <v>0</v>
      </c>
      <c r="J39" s="123">
        <f>'2. melléklet'!J39</f>
        <v>0</v>
      </c>
      <c r="K39" s="123">
        <f>'2. melléklet'!K39</f>
        <v>0</v>
      </c>
      <c r="L39" s="331">
        <f>'2. melléklet'!L39</f>
        <v>0</v>
      </c>
      <c r="M39" s="142" t="s">
        <v>542</v>
      </c>
      <c r="N39" s="45"/>
      <c r="O39" s="60"/>
      <c r="P39" s="250" t="s">
        <v>300</v>
      </c>
      <c r="Q39" s="138" t="s">
        <v>310</v>
      </c>
      <c r="R39" s="61"/>
      <c r="S39" s="49"/>
      <c r="T39" s="132"/>
      <c r="U39" s="123">
        <f>'3. melléklet'!I39</f>
        <v>0</v>
      </c>
      <c r="V39" s="123">
        <f>'3. melléklet'!J39</f>
        <v>0</v>
      </c>
      <c r="W39" s="123">
        <f>'3. melléklet'!K39</f>
        <v>0</v>
      </c>
      <c r="X39" s="331">
        <f>'3. melléklet'!L39</f>
        <v>0</v>
      </c>
      <c r="Y39" s="142" t="s">
        <v>666</v>
      </c>
      <c r="Z39" s="45"/>
      <c r="AA39" s="60"/>
      <c r="AB39" s="250" t="s">
        <v>300</v>
      </c>
      <c r="AC39" s="138" t="s">
        <v>310</v>
      </c>
      <c r="AD39" s="61"/>
      <c r="AE39" s="49"/>
      <c r="AF39" s="132"/>
      <c r="AG39" s="123">
        <f>'4. melléklet'!I39+'5. melléklet'!I39</f>
        <v>0</v>
      </c>
      <c r="AH39" s="123">
        <f>'4. melléklet'!J39+'5. melléklet'!J39</f>
        <v>0</v>
      </c>
      <c r="AI39" s="123">
        <f>'4. melléklet'!K39+'5. melléklet'!K39</f>
        <v>0</v>
      </c>
      <c r="AJ39" s="331"/>
      <c r="AK39" s="142" t="s">
        <v>790</v>
      </c>
      <c r="AL39" s="45"/>
      <c r="AM39" s="60"/>
      <c r="AN39" s="250" t="s">
        <v>300</v>
      </c>
      <c r="AO39" s="138" t="s">
        <v>310</v>
      </c>
      <c r="AP39" s="61"/>
      <c r="AQ39" s="49"/>
      <c r="AR39" s="132"/>
      <c r="AS39" s="123">
        <f t="shared" si="2"/>
        <v>0</v>
      </c>
      <c r="AT39" s="123">
        <f t="shared" si="3"/>
        <v>0</v>
      </c>
      <c r="AU39" s="123">
        <f t="shared" si="4"/>
        <v>0</v>
      </c>
      <c r="AV39" s="331"/>
    </row>
    <row r="40" spans="1:48" s="47" customFormat="1" ht="15" customHeight="1" thickBot="1">
      <c r="A40" s="142" t="s">
        <v>49</v>
      </c>
      <c r="B40" s="45"/>
      <c r="C40" s="60"/>
      <c r="D40" s="250" t="s">
        <v>301</v>
      </c>
      <c r="E40" s="138" t="s">
        <v>311</v>
      </c>
      <c r="F40" s="61"/>
      <c r="G40" s="49"/>
      <c r="H40" s="132"/>
      <c r="I40" s="123">
        <f>'2. melléklet'!I40</f>
        <v>0</v>
      </c>
      <c r="J40" s="123">
        <f>'2. melléklet'!J40</f>
        <v>0</v>
      </c>
      <c r="K40" s="123">
        <f>'2. melléklet'!K40</f>
        <v>0</v>
      </c>
      <c r="L40" s="331">
        <f>'2. melléklet'!L40</f>
        <v>0</v>
      </c>
      <c r="M40" s="142" t="s">
        <v>543</v>
      </c>
      <c r="N40" s="45"/>
      <c r="O40" s="60"/>
      <c r="P40" s="250" t="s">
        <v>301</v>
      </c>
      <c r="Q40" s="138" t="s">
        <v>311</v>
      </c>
      <c r="R40" s="61"/>
      <c r="S40" s="49"/>
      <c r="T40" s="132"/>
      <c r="U40" s="123">
        <f>'3. melléklet'!I40</f>
        <v>0</v>
      </c>
      <c r="V40" s="123">
        <f>'3. melléklet'!J40</f>
        <v>0</v>
      </c>
      <c r="W40" s="123">
        <f>'3. melléklet'!K40</f>
        <v>0</v>
      </c>
      <c r="X40" s="331">
        <f>'3. melléklet'!L40</f>
        <v>0</v>
      </c>
      <c r="Y40" s="142" t="s">
        <v>667</v>
      </c>
      <c r="Z40" s="45"/>
      <c r="AA40" s="60"/>
      <c r="AB40" s="250" t="s">
        <v>301</v>
      </c>
      <c r="AC40" s="138" t="s">
        <v>311</v>
      </c>
      <c r="AD40" s="61"/>
      <c r="AE40" s="49"/>
      <c r="AF40" s="132"/>
      <c r="AG40" s="123">
        <f>'4. melléklet'!I40+'5. melléklet'!I40</f>
        <v>0</v>
      </c>
      <c r="AH40" s="123">
        <f>'4. melléklet'!J40+'5. melléklet'!J40</f>
        <v>0</v>
      </c>
      <c r="AI40" s="123">
        <f>'4. melléklet'!K40+'5. melléklet'!K40</f>
        <v>0</v>
      </c>
      <c r="AJ40" s="331"/>
      <c r="AK40" s="142" t="s">
        <v>791</v>
      </c>
      <c r="AL40" s="45"/>
      <c r="AM40" s="60"/>
      <c r="AN40" s="250" t="s">
        <v>301</v>
      </c>
      <c r="AO40" s="138" t="s">
        <v>311</v>
      </c>
      <c r="AP40" s="61"/>
      <c r="AQ40" s="49"/>
      <c r="AR40" s="132"/>
      <c r="AS40" s="123">
        <f t="shared" si="2"/>
        <v>0</v>
      </c>
      <c r="AT40" s="123">
        <f t="shared" si="3"/>
        <v>0</v>
      </c>
      <c r="AU40" s="123">
        <f t="shared" si="4"/>
        <v>0</v>
      </c>
      <c r="AV40" s="331"/>
    </row>
    <row r="41" spans="1:48" s="47" customFormat="1" ht="15" customHeight="1" thickBot="1">
      <c r="A41" s="142" t="s">
        <v>50</v>
      </c>
      <c r="B41" s="45"/>
      <c r="C41" s="60"/>
      <c r="D41" s="250" t="s">
        <v>302</v>
      </c>
      <c r="E41" s="138" t="s">
        <v>185</v>
      </c>
      <c r="F41" s="61"/>
      <c r="G41" s="49"/>
      <c r="H41" s="132"/>
      <c r="I41" s="123">
        <f>'2. melléklet'!I41</f>
        <v>0</v>
      </c>
      <c r="J41" s="123">
        <f>'2. melléklet'!J41</f>
        <v>0</v>
      </c>
      <c r="K41" s="123">
        <f>'2. melléklet'!K41</f>
        <v>0</v>
      </c>
      <c r="L41" s="331">
        <f>'2. melléklet'!L41</f>
        <v>0</v>
      </c>
      <c r="M41" s="142" t="s">
        <v>544</v>
      </c>
      <c r="N41" s="45"/>
      <c r="O41" s="60"/>
      <c r="P41" s="250" t="s">
        <v>302</v>
      </c>
      <c r="Q41" s="138" t="s">
        <v>185</v>
      </c>
      <c r="R41" s="61"/>
      <c r="S41" s="49"/>
      <c r="T41" s="132"/>
      <c r="U41" s="123">
        <f>'3. melléklet'!I41</f>
        <v>0</v>
      </c>
      <c r="V41" s="123">
        <f>'3. melléklet'!J41</f>
        <v>0</v>
      </c>
      <c r="W41" s="123">
        <f>'3. melléklet'!K41</f>
        <v>0</v>
      </c>
      <c r="X41" s="331">
        <f>'3. melléklet'!L41</f>
        <v>0</v>
      </c>
      <c r="Y41" s="142" t="s">
        <v>668</v>
      </c>
      <c r="Z41" s="45"/>
      <c r="AA41" s="60"/>
      <c r="AB41" s="250" t="s">
        <v>302</v>
      </c>
      <c r="AC41" s="138" t="s">
        <v>185</v>
      </c>
      <c r="AD41" s="61"/>
      <c r="AE41" s="49"/>
      <c r="AF41" s="132"/>
      <c r="AG41" s="123">
        <f>'4. melléklet'!I41+'5. melléklet'!I41</f>
        <v>0</v>
      </c>
      <c r="AH41" s="123">
        <f>'4. melléklet'!J41+'5. melléklet'!J41</f>
        <v>0</v>
      </c>
      <c r="AI41" s="123">
        <f>'4. melléklet'!K41+'5. melléklet'!K41</f>
        <v>0</v>
      </c>
      <c r="AJ41" s="331"/>
      <c r="AK41" s="142" t="s">
        <v>792</v>
      </c>
      <c r="AL41" s="45"/>
      <c r="AM41" s="60"/>
      <c r="AN41" s="250" t="s">
        <v>302</v>
      </c>
      <c r="AO41" s="138" t="s">
        <v>185</v>
      </c>
      <c r="AP41" s="61"/>
      <c r="AQ41" s="49"/>
      <c r="AR41" s="132"/>
      <c r="AS41" s="123">
        <f t="shared" si="2"/>
        <v>0</v>
      </c>
      <c r="AT41" s="123">
        <f t="shared" si="3"/>
        <v>0</v>
      </c>
      <c r="AU41" s="123">
        <f t="shared" si="4"/>
        <v>0</v>
      </c>
      <c r="AV41" s="331"/>
    </row>
    <row r="42" spans="1:48" s="47" customFormat="1" ht="15" customHeight="1" thickBot="1">
      <c r="A42" s="142" t="s">
        <v>51</v>
      </c>
      <c r="B42" s="45"/>
      <c r="C42" s="60"/>
      <c r="D42" s="46" t="s">
        <v>303</v>
      </c>
      <c r="E42" s="48" t="s">
        <v>186</v>
      </c>
      <c r="F42" s="61"/>
      <c r="G42" s="49"/>
      <c r="H42" s="132"/>
      <c r="I42" s="123">
        <f>'2. melléklet'!I42</f>
        <v>0</v>
      </c>
      <c r="J42" s="123">
        <f>'2. melléklet'!J42</f>
        <v>4144</v>
      </c>
      <c r="K42" s="123">
        <f>'2. melléklet'!K42</f>
        <v>144</v>
      </c>
      <c r="L42" s="331">
        <f>'2. melléklet'!L42</f>
        <v>0.03474903474903475</v>
      </c>
      <c r="M42" s="142" t="s">
        <v>545</v>
      </c>
      <c r="N42" s="45"/>
      <c r="O42" s="60"/>
      <c r="P42" s="46" t="s">
        <v>303</v>
      </c>
      <c r="Q42" s="48" t="s">
        <v>186</v>
      </c>
      <c r="R42" s="61"/>
      <c r="S42" s="49"/>
      <c r="T42" s="132"/>
      <c r="U42" s="123">
        <f>'3. melléklet'!I42</f>
        <v>0</v>
      </c>
      <c r="V42" s="123">
        <f>'3. melléklet'!J42</f>
        <v>0</v>
      </c>
      <c r="W42" s="123">
        <f>'3. melléklet'!K42</f>
        <v>0</v>
      </c>
      <c r="X42" s="331">
        <f>'3. melléklet'!L42</f>
        <v>0</v>
      </c>
      <c r="Y42" s="142" t="s">
        <v>669</v>
      </c>
      <c r="Z42" s="45"/>
      <c r="AA42" s="60"/>
      <c r="AB42" s="46" t="s">
        <v>303</v>
      </c>
      <c r="AC42" s="48" t="s">
        <v>186</v>
      </c>
      <c r="AD42" s="61"/>
      <c r="AE42" s="49"/>
      <c r="AF42" s="132"/>
      <c r="AG42" s="123">
        <f>'4. melléklet'!I42+'5. melléklet'!I42</f>
        <v>1300</v>
      </c>
      <c r="AH42" s="123">
        <f>'4. melléklet'!J42+'5. melléklet'!J42</f>
        <v>1300</v>
      </c>
      <c r="AI42" s="123">
        <f>'4. melléklet'!K42+'5. melléklet'!K42</f>
        <v>1236</v>
      </c>
      <c r="AJ42" s="331">
        <f>AI42/AH42</f>
        <v>0.9507692307692308</v>
      </c>
      <c r="AK42" s="142" t="s">
        <v>793</v>
      </c>
      <c r="AL42" s="45"/>
      <c r="AM42" s="60"/>
      <c r="AN42" s="46" t="s">
        <v>303</v>
      </c>
      <c r="AO42" s="48" t="s">
        <v>186</v>
      </c>
      <c r="AP42" s="61"/>
      <c r="AQ42" s="49"/>
      <c r="AR42" s="132"/>
      <c r="AS42" s="123">
        <f t="shared" si="2"/>
        <v>1300</v>
      </c>
      <c r="AT42" s="123">
        <f t="shared" si="3"/>
        <v>5444</v>
      </c>
      <c r="AU42" s="123">
        <f t="shared" si="4"/>
        <v>1380</v>
      </c>
      <c r="AV42" s="331">
        <f t="shared" si="1"/>
        <v>0.25349008082292435</v>
      </c>
    </row>
    <row r="43" spans="1:48" s="76" customFormat="1" ht="15" customHeight="1" thickBot="1">
      <c r="A43" s="142" t="s">
        <v>52</v>
      </c>
      <c r="B43" s="72" t="s">
        <v>82</v>
      </c>
      <c r="C43" s="73" t="s">
        <v>287</v>
      </c>
      <c r="D43" s="73"/>
      <c r="E43" s="73"/>
      <c r="F43" s="73"/>
      <c r="G43" s="73"/>
      <c r="H43" s="133"/>
      <c r="I43" s="75">
        <f>'2. melléklet'!I43</f>
        <v>13352</v>
      </c>
      <c r="J43" s="75">
        <f>'2. melléklet'!J43</f>
        <v>76344</v>
      </c>
      <c r="K43" s="75">
        <f>'2. melléklet'!K43</f>
        <v>4144</v>
      </c>
      <c r="L43" s="358">
        <f>'2. melléklet'!L43</f>
        <v>0.05428062454154878</v>
      </c>
      <c r="M43" s="142" t="s">
        <v>546</v>
      </c>
      <c r="N43" s="72" t="s">
        <v>82</v>
      </c>
      <c r="O43" s="73" t="s">
        <v>287</v>
      </c>
      <c r="P43" s="73"/>
      <c r="Q43" s="73"/>
      <c r="R43" s="73"/>
      <c r="S43" s="73"/>
      <c r="T43" s="133"/>
      <c r="U43" s="75">
        <f>'3. melléklet'!I43</f>
        <v>0</v>
      </c>
      <c r="V43" s="75">
        <f>'3. melléklet'!J43</f>
        <v>0</v>
      </c>
      <c r="W43" s="75">
        <f>'3. melléklet'!K43</f>
        <v>0</v>
      </c>
      <c r="X43" s="358">
        <f>'3. melléklet'!L43</f>
        <v>0</v>
      </c>
      <c r="Y43" s="142" t="s">
        <v>670</v>
      </c>
      <c r="Z43" s="72" t="s">
        <v>82</v>
      </c>
      <c r="AA43" s="73" t="s">
        <v>287</v>
      </c>
      <c r="AB43" s="73"/>
      <c r="AC43" s="73"/>
      <c r="AD43" s="73"/>
      <c r="AE43" s="73"/>
      <c r="AF43" s="133"/>
      <c r="AG43" s="75">
        <f>'4. melléklet'!I43+'5. melléklet'!I43</f>
        <v>0</v>
      </c>
      <c r="AH43" s="75">
        <f>'4. melléklet'!J43+'5. melléklet'!J43</f>
        <v>0</v>
      </c>
      <c r="AI43" s="75">
        <f>'4. melléklet'!K43+'5. melléklet'!K43</f>
        <v>3</v>
      </c>
      <c r="AJ43" s="358"/>
      <c r="AK43" s="142" t="s">
        <v>794</v>
      </c>
      <c r="AL43" s="72" t="s">
        <v>82</v>
      </c>
      <c r="AM43" s="73" t="s">
        <v>287</v>
      </c>
      <c r="AN43" s="73"/>
      <c r="AO43" s="73"/>
      <c r="AP43" s="73"/>
      <c r="AQ43" s="73"/>
      <c r="AR43" s="133"/>
      <c r="AS43" s="75">
        <f t="shared" si="2"/>
        <v>13352</v>
      </c>
      <c r="AT43" s="75">
        <f t="shared" si="3"/>
        <v>76344</v>
      </c>
      <c r="AU43" s="75">
        <f t="shared" si="4"/>
        <v>4147</v>
      </c>
      <c r="AV43" s="368">
        <f t="shared" si="1"/>
        <v>0.054319920360473645</v>
      </c>
    </row>
    <row r="44" spans="1:48" s="76" customFormat="1" ht="15" customHeight="1" thickBot="1">
      <c r="A44" s="142" t="s">
        <v>53</v>
      </c>
      <c r="B44" s="77"/>
      <c r="C44" s="85" t="s">
        <v>278</v>
      </c>
      <c r="D44" s="87" t="s">
        <v>153</v>
      </c>
      <c r="E44" s="82"/>
      <c r="F44" s="83"/>
      <c r="G44" s="83"/>
      <c r="H44" s="128"/>
      <c r="I44" s="84">
        <f>'2. melléklet'!I44</f>
        <v>13352</v>
      </c>
      <c r="J44" s="84">
        <f>'2. melléklet'!J44</f>
        <v>13352</v>
      </c>
      <c r="K44" s="84">
        <f>'2. melléklet'!K44</f>
        <v>0</v>
      </c>
      <c r="L44" s="361">
        <f>'2. melléklet'!L44</f>
        <v>0</v>
      </c>
      <c r="M44" s="142" t="s">
        <v>547</v>
      </c>
      <c r="N44" s="77"/>
      <c r="O44" s="85" t="s">
        <v>278</v>
      </c>
      <c r="P44" s="87" t="s">
        <v>153</v>
      </c>
      <c r="Q44" s="82"/>
      <c r="R44" s="83"/>
      <c r="S44" s="83"/>
      <c r="T44" s="128"/>
      <c r="U44" s="84">
        <f>'3. melléklet'!I44</f>
        <v>0</v>
      </c>
      <c r="V44" s="84">
        <f>'3. melléklet'!J44</f>
        <v>0</v>
      </c>
      <c r="W44" s="84">
        <f>'3. melléklet'!K44</f>
        <v>0</v>
      </c>
      <c r="X44" s="361">
        <f>'3. melléklet'!L44</f>
        <v>0</v>
      </c>
      <c r="Y44" s="142" t="s">
        <v>671</v>
      </c>
      <c r="Z44" s="77"/>
      <c r="AA44" s="85" t="s">
        <v>278</v>
      </c>
      <c r="AB44" s="87" t="s">
        <v>153</v>
      </c>
      <c r="AC44" s="82"/>
      <c r="AD44" s="83"/>
      <c r="AE44" s="83"/>
      <c r="AF44" s="128"/>
      <c r="AG44" s="84">
        <f>'4. melléklet'!I44+'5. melléklet'!I44</f>
        <v>0</v>
      </c>
      <c r="AH44" s="84">
        <f>'4. melléklet'!J44+'5. melléklet'!J44</f>
        <v>0</v>
      </c>
      <c r="AI44" s="84">
        <f>'4. melléklet'!K44+'5. melléklet'!K44</f>
        <v>0</v>
      </c>
      <c r="AJ44" s="361"/>
      <c r="AK44" s="142" t="s">
        <v>795</v>
      </c>
      <c r="AL44" s="77"/>
      <c r="AM44" s="85" t="s">
        <v>278</v>
      </c>
      <c r="AN44" s="87" t="s">
        <v>153</v>
      </c>
      <c r="AO44" s="82"/>
      <c r="AP44" s="83"/>
      <c r="AQ44" s="83"/>
      <c r="AR44" s="128"/>
      <c r="AS44" s="84">
        <f t="shared" si="2"/>
        <v>13352</v>
      </c>
      <c r="AT44" s="84">
        <f t="shared" si="3"/>
        <v>13352</v>
      </c>
      <c r="AU44" s="84">
        <f t="shared" si="4"/>
        <v>0</v>
      </c>
      <c r="AV44" s="359">
        <f t="shared" si="1"/>
        <v>0</v>
      </c>
    </row>
    <row r="45" spans="1:48" s="57" customFormat="1" ht="15" customHeight="1" thickBot="1">
      <c r="A45" s="142" t="s">
        <v>54</v>
      </c>
      <c r="B45" s="56"/>
      <c r="C45" s="58"/>
      <c r="D45" s="250" t="s">
        <v>281</v>
      </c>
      <c r="E45" s="55" t="s">
        <v>282</v>
      </c>
      <c r="F45" s="55"/>
      <c r="G45" s="55"/>
      <c r="H45" s="129"/>
      <c r="I45" s="123">
        <f>'2. melléklet'!I45</f>
        <v>200</v>
      </c>
      <c r="J45" s="123">
        <f>'2. melléklet'!J45</f>
        <v>200</v>
      </c>
      <c r="K45" s="123">
        <f>'2. melléklet'!K45</f>
        <v>0</v>
      </c>
      <c r="L45" s="331">
        <f>'2. melléklet'!L45</f>
        <v>0</v>
      </c>
      <c r="M45" s="142" t="s">
        <v>548</v>
      </c>
      <c r="N45" s="56"/>
      <c r="O45" s="58"/>
      <c r="P45" s="250" t="s">
        <v>281</v>
      </c>
      <c r="Q45" s="55" t="s">
        <v>282</v>
      </c>
      <c r="R45" s="55"/>
      <c r="S45" s="55"/>
      <c r="T45" s="129"/>
      <c r="U45" s="123">
        <f>'3. melléklet'!I45</f>
        <v>0</v>
      </c>
      <c r="V45" s="123">
        <f>'3. melléklet'!J45</f>
        <v>0</v>
      </c>
      <c r="W45" s="123">
        <f>'3. melléklet'!K45</f>
        <v>0</v>
      </c>
      <c r="X45" s="331">
        <f>'3. melléklet'!L45</f>
        <v>0</v>
      </c>
      <c r="Y45" s="142" t="s">
        <v>672</v>
      </c>
      <c r="Z45" s="56"/>
      <c r="AA45" s="58"/>
      <c r="AB45" s="250" t="s">
        <v>281</v>
      </c>
      <c r="AC45" s="55" t="s">
        <v>282</v>
      </c>
      <c r="AD45" s="55"/>
      <c r="AE45" s="55"/>
      <c r="AF45" s="129"/>
      <c r="AG45" s="123">
        <f>'4. melléklet'!I45+'5. melléklet'!I45</f>
        <v>0</v>
      </c>
      <c r="AH45" s="123">
        <f>'4. melléklet'!J45+'5. melléklet'!J45</f>
        <v>0</v>
      </c>
      <c r="AI45" s="123">
        <f>'4. melléklet'!K45+'5. melléklet'!K45</f>
        <v>0</v>
      </c>
      <c r="AJ45" s="331"/>
      <c r="AK45" s="142" t="s">
        <v>796</v>
      </c>
      <c r="AL45" s="56"/>
      <c r="AM45" s="58"/>
      <c r="AN45" s="250" t="s">
        <v>281</v>
      </c>
      <c r="AO45" s="55" t="s">
        <v>282</v>
      </c>
      <c r="AP45" s="55"/>
      <c r="AQ45" s="55"/>
      <c r="AR45" s="129"/>
      <c r="AS45" s="123">
        <f t="shared" si="2"/>
        <v>200</v>
      </c>
      <c r="AT45" s="123">
        <f t="shared" si="3"/>
        <v>200</v>
      </c>
      <c r="AU45" s="123">
        <f t="shared" si="4"/>
        <v>0</v>
      </c>
      <c r="AV45" s="331">
        <f t="shared" si="1"/>
        <v>0</v>
      </c>
    </row>
    <row r="46" spans="1:48" s="57" customFormat="1" ht="15" customHeight="1" thickBot="1">
      <c r="A46" s="142" t="s">
        <v>55</v>
      </c>
      <c r="B46" s="56"/>
      <c r="C46" s="58"/>
      <c r="D46" s="250" t="s">
        <v>284</v>
      </c>
      <c r="E46" s="138" t="s">
        <v>288</v>
      </c>
      <c r="F46" s="55"/>
      <c r="G46" s="55"/>
      <c r="H46" s="129"/>
      <c r="I46" s="123">
        <f>'2. melléklet'!I46</f>
        <v>0</v>
      </c>
      <c r="J46" s="123">
        <f>'2. melléklet'!J46</f>
        <v>0</v>
      </c>
      <c r="K46" s="123">
        <f>'2. melléklet'!K46</f>
        <v>0</v>
      </c>
      <c r="L46" s="331">
        <f>'2. melléklet'!L46</f>
        <v>0</v>
      </c>
      <c r="M46" s="142" t="s">
        <v>549</v>
      </c>
      <c r="N46" s="56"/>
      <c r="O46" s="58"/>
      <c r="P46" s="250" t="s">
        <v>284</v>
      </c>
      <c r="Q46" s="138" t="s">
        <v>288</v>
      </c>
      <c r="R46" s="55"/>
      <c r="S46" s="55"/>
      <c r="T46" s="129"/>
      <c r="U46" s="123">
        <f>'3. melléklet'!I46</f>
        <v>0</v>
      </c>
      <c r="V46" s="123">
        <f>'3. melléklet'!J46</f>
        <v>0</v>
      </c>
      <c r="W46" s="123">
        <f>'3. melléklet'!K46</f>
        <v>0</v>
      </c>
      <c r="X46" s="331">
        <f>'3. melléklet'!L46</f>
        <v>0</v>
      </c>
      <c r="Y46" s="142" t="s">
        <v>673</v>
      </c>
      <c r="Z46" s="56"/>
      <c r="AA46" s="58"/>
      <c r="AB46" s="250" t="s">
        <v>284</v>
      </c>
      <c r="AC46" s="138" t="s">
        <v>288</v>
      </c>
      <c r="AD46" s="55"/>
      <c r="AE46" s="55"/>
      <c r="AF46" s="129"/>
      <c r="AG46" s="123">
        <f>'4. melléklet'!I46+'5. melléklet'!I46</f>
        <v>0</v>
      </c>
      <c r="AH46" s="123">
        <f>'4. melléklet'!J46+'5. melléklet'!J46</f>
        <v>0</v>
      </c>
      <c r="AI46" s="123">
        <f>'4. melléklet'!K46+'5. melléklet'!K46</f>
        <v>0</v>
      </c>
      <c r="AJ46" s="331"/>
      <c r="AK46" s="142" t="s">
        <v>797</v>
      </c>
      <c r="AL46" s="56"/>
      <c r="AM46" s="58"/>
      <c r="AN46" s="250" t="s">
        <v>284</v>
      </c>
      <c r="AO46" s="138" t="s">
        <v>288</v>
      </c>
      <c r="AP46" s="55"/>
      <c r="AQ46" s="55"/>
      <c r="AR46" s="129"/>
      <c r="AS46" s="123">
        <f t="shared" si="2"/>
        <v>0</v>
      </c>
      <c r="AT46" s="123">
        <f t="shared" si="3"/>
        <v>0</v>
      </c>
      <c r="AU46" s="123">
        <f t="shared" si="4"/>
        <v>0</v>
      </c>
      <c r="AV46" s="331"/>
    </row>
    <row r="47" spans="1:48" s="57" customFormat="1" ht="15" customHeight="1" thickBot="1">
      <c r="A47" s="142" t="s">
        <v>56</v>
      </c>
      <c r="B47" s="56"/>
      <c r="C47" s="58"/>
      <c r="D47" s="250" t="s">
        <v>285</v>
      </c>
      <c r="E47" s="138" t="s">
        <v>289</v>
      </c>
      <c r="F47" s="55"/>
      <c r="G47" s="55"/>
      <c r="H47" s="129"/>
      <c r="I47" s="123">
        <f>'2. melléklet'!I47</f>
        <v>0</v>
      </c>
      <c r="J47" s="123">
        <f>'2. melléklet'!J47</f>
        <v>0</v>
      </c>
      <c r="K47" s="123">
        <f>'2. melléklet'!K47</f>
        <v>0</v>
      </c>
      <c r="L47" s="331">
        <f>'2. melléklet'!L47</f>
        <v>0</v>
      </c>
      <c r="M47" s="142" t="s">
        <v>550</v>
      </c>
      <c r="N47" s="56"/>
      <c r="O47" s="58"/>
      <c r="P47" s="250" t="s">
        <v>285</v>
      </c>
      <c r="Q47" s="138" t="s">
        <v>289</v>
      </c>
      <c r="R47" s="55"/>
      <c r="S47" s="55"/>
      <c r="T47" s="129"/>
      <c r="U47" s="123">
        <f>'3. melléklet'!I47</f>
        <v>0</v>
      </c>
      <c r="V47" s="123">
        <f>'3. melléklet'!J47</f>
        <v>0</v>
      </c>
      <c r="W47" s="123">
        <f>'3. melléklet'!K47</f>
        <v>0</v>
      </c>
      <c r="X47" s="331">
        <f>'3. melléklet'!L47</f>
        <v>0</v>
      </c>
      <c r="Y47" s="142" t="s">
        <v>674</v>
      </c>
      <c r="Z47" s="56"/>
      <c r="AA47" s="58"/>
      <c r="AB47" s="250" t="s">
        <v>285</v>
      </c>
      <c r="AC47" s="138" t="s">
        <v>289</v>
      </c>
      <c r="AD47" s="55"/>
      <c r="AE47" s="55"/>
      <c r="AF47" s="129"/>
      <c r="AG47" s="123">
        <f>'4. melléklet'!I47+'5. melléklet'!I47</f>
        <v>0</v>
      </c>
      <c r="AH47" s="123">
        <f>'4. melléklet'!J47+'5. melléklet'!J47</f>
        <v>0</v>
      </c>
      <c r="AI47" s="123">
        <f>'4. melléklet'!K47+'5. melléklet'!K47</f>
        <v>0</v>
      </c>
      <c r="AJ47" s="331"/>
      <c r="AK47" s="142" t="s">
        <v>798</v>
      </c>
      <c r="AL47" s="56"/>
      <c r="AM47" s="58"/>
      <c r="AN47" s="250" t="s">
        <v>285</v>
      </c>
      <c r="AO47" s="138" t="s">
        <v>289</v>
      </c>
      <c r="AP47" s="55"/>
      <c r="AQ47" s="55"/>
      <c r="AR47" s="129"/>
      <c r="AS47" s="123">
        <f t="shared" si="2"/>
        <v>0</v>
      </c>
      <c r="AT47" s="123">
        <f t="shared" si="3"/>
        <v>0</v>
      </c>
      <c r="AU47" s="123">
        <f t="shared" si="4"/>
        <v>0</v>
      </c>
      <c r="AV47" s="331"/>
    </row>
    <row r="48" spans="1:48" s="57" customFormat="1" ht="15" customHeight="1" thickBot="1">
      <c r="A48" s="142" t="s">
        <v>57</v>
      </c>
      <c r="B48" s="56"/>
      <c r="C48" s="58"/>
      <c r="D48" s="250" t="s">
        <v>286</v>
      </c>
      <c r="E48" s="138" t="s">
        <v>290</v>
      </c>
      <c r="F48" s="55"/>
      <c r="G48" s="55"/>
      <c r="H48" s="129"/>
      <c r="I48" s="123">
        <f>'2. melléklet'!I48</f>
        <v>0</v>
      </c>
      <c r="J48" s="123">
        <f>'2. melléklet'!J48</f>
        <v>0</v>
      </c>
      <c r="K48" s="123">
        <f>'2. melléklet'!K48</f>
        <v>0</v>
      </c>
      <c r="L48" s="331">
        <f>'2. melléklet'!L48</f>
        <v>0</v>
      </c>
      <c r="M48" s="142" t="s">
        <v>551</v>
      </c>
      <c r="N48" s="56"/>
      <c r="O48" s="58"/>
      <c r="P48" s="250" t="s">
        <v>286</v>
      </c>
      <c r="Q48" s="138" t="s">
        <v>290</v>
      </c>
      <c r="R48" s="55"/>
      <c r="S48" s="55"/>
      <c r="T48" s="129"/>
      <c r="U48" s="123">
        <f>'3. melléklet'!I48</f>
        <v>0</v>
      </c>
      <c r="V48" s="123">
        <f>'3. melléklet'!J48</f>
        <v>0</v>
      </c>
      <c r="W48" s="123">
        <f>'3. melléklet'!K48</f>
        <v>0</v>
      </c>
      <c r="X48" s="331">
        <f>'3. melléklet'!L48</f>
        <v>0</v>
      </c>
      <c r="Y48" s="142" t="s">
        <v>675</v>
      </c>
      <c r="Z48" s="56"/>
      <c r="AA48" s="58"/>
      <c r="AB48" s="250" t="s">
        <v>286</v>
      </c>
      <c r="AC48" s="138" t="s">
        <v>290</v>
      </c>
      <c r="AD48" s="55"/>
      <c r="AE48" s="55"/>
      <c r="AF48" s="129"/>
      <c r="AG48" s="123">
        <f>'4. melléklet'!I48+'5. melléklet'!I48</f>
        <v>0</v>
      </c>
      <c r="AH48" s="123">
        <f>'4. melléklet'!J48+'5. melléklet'!J48</f>
        <v>0</v>
      </c>
      <c r="AI48" s="123">
        <f>'4. melléklet'!K48+'5. melléklet'!K48</f>
        <v>0</v>
      </c>
      <c r="AJ48" s="331"/>
      <c r="AK48" s="142" t="s">
        <v>799</v>
      </c>
      <c r="AL48" s="56"/>
      <c r="AM48" s="58"/>
      <c r="AN48" s="250" t="s">
        <v>286</v>
      </c>
      <c r="AO48" s="138" t="s">
        <v>290</v>
      </c>
      <c r="AP48" s="55"/>
      <c r="AQ48" s="55"/>
      <c r="AR48" s="129"/>
      <c r="AS48" s="123">
        <f t="shared" si="2"/>
        <v>0</v>
      </c>
      <c r="AT48" s="123">
        <f t="shared" si="3"/>
        <v>0</v>
      </c>
      <c r="AU48" s="123">
        <f t="shared" si="4"/>
        <v>0</v>
      </c>
      <c r="AV48" s="331"/>
    </row>
    <row r="49" spans="1:48" s="57" customFormat="1" ht="15" customHeight="1" thickBot="1">
      <c r="A49" s="142" t="s">
        <v>58</v>
      </c>
      <c r="B49" s="56"/>
      <c r="C49" s="46"/>
      <c r="D49" s="250" t="s">
        <v>283</v>
      </c>
      <c r="E49" s="55" t="s">
        <v>169</v>
      </c>
      <c r="F49" s="59"/>
      <c r="G49" s="59"/>
      <c r="H49" s="129"/>
      <c r="I49" s="123">
        <f>'2. melléklet'!I49</f>
        <v>13152</v>
      </c>
      <c r="J49" s="123">
        <f>'2. melléklet'!J49</f>
        <v>13152</v>
      </c>
      <c r="K49" s="123">
        <f>'2. melléklet'!K49</f>
        <v>0</v>
      </c>
      <c r="L49" s="331">
        <f>'2. melléklet'!L49</f>
        <v>0</v>
      </c>
      <c r="M49" s="142" t="s">
        <v>552</v>
      </c>
      <c r="N49" s="56"/>
      <c r="O49" s="46"/>
      <c r="P49" s="250" t="s">
        <v>283</v>
      </c>
      <c r="Q49" s="55" t="s">
        <v>169</v>
      </c>
      <c r="R49" s="59"/>
      <c r="S49" s="59"/>
      <c r="T49" s="129"/>
      <c r="U49" s="123">
        <f>'3. melléklet'!I49</f>
        <v>0</v>
      </c>
      <c r="V49" s="123">
        <f>'3. melléklet'!J49</f>
        <v>0</v>
      </c>
      <c r="W49" s="123">
        <f>'3. melléklet'!K49</f>
        <v>0</v>
      </c>
      <c r="X49" s="331">
        <f>'3. melléklet'!L49</f>
        <v>0</v>
      </c>
      <c r="Y49" s="142" t="s">
        <v>676</v>
      </c>
      <c r="Z49" s="56"/>
      <c r="AA49" s="46"/>
      <c r="AB49" s="250" t="s">
        <v>283</v>
      </c>
      <c r="AC49" s="55" t="s">
        <v>169</v>
      </c>
      <c r="AD49" s="59"/>
      <c r="AE49" s="59"/>
      <c r="AF49" s="129"/>
      <c r="AG49" s="123">
        <f>'4. melléklet'!I49+'5. melléklet'!I49</f>
        <v>0</v>
      </c>
      <c r="AH49" s="123">
        <f>'4. melléklet'!J49+'5. melléklet'!J49</f>
        <v>0</v>
      </c>
      <c r="AI49" s="123">
        <f>'4. melléklet'!K49+'5. melléklet'!K49</f>
        <v>0</v>
      </c>
      <c r="AJ49" s="331"/>
      <c r="AK49" s="142" t="s">
        <v>800</v>
      </c>
      <c r="AL49" s="56"/>
      <c r="AM49" s="46"/>
      <c r="AN49" s="250" t="s">
        <v>283</v>
      </c>
      <c r="AO49" s="55" t="s">
        <v>169</v>
      </c>
      <c r="AP49" s="59"/>
      <c r="AQ49" s="59"/>
      <c r="AR49" s="129"/>
      <c r="AS49" s="123">
        <f t="shared" si="2"/>
        <v>13152</v>
      </c>
      <c r="AT49" s="123">
        <f t="shared" si="3"/>
        <v>13152</v>
      </c>
      <c r="AU49" s="123">
        <f t="shared" si="4"/>
        <v>0</v>
      </c>
      <c r="AV49" s="331">
        <f t="shared" si="1"/>
        <v>0</v>
      </c>
    </row>
    <row r="50" spans="1:48" s="76" customFormat="1" ht="15" customHeight="1" thickBot="1">
      <c r="A50" s="142" t="s">
        <v>59</v>
      </c>
      <c r="B50" s="77"/>
      <c r="C50" s="85" t="s">
        <v>279</v>
      </c>
      <c r="D50" s="86" t="s">
        <v>83</v>
      </c>
      <c r="E50" s="79"/>
      <c r="F50" s="80"/>
      <c r="G50" s="80"/>
      <c r="H50" s="130"/>
      <c r="I50" s="81">
        <f>'2. melléklet'!I50</f>
        <v>0</v>
      </c>
      <c r="J50" s="81">
        <f>'2. melléklet'!J50</f>
        <v>62992</v>
      </c>
      <c r="K50" s="81">
        <f>'2. melléklet'!K50</f>
        <v>0</v>
      </c>
      <c r="L50" s="360">
        <f>'2. melléklet'!L50</f>
        <v>0</v>
      </c>
      <c r="M50" s="142" t="s">
        <v>553</v>
      </c>
      <c r="N50" s="77"/>
      <c r="O50" s="85" t="s">
        <v>279</v>
      </c>
      <c r="P50" s="86" t="s">
        <v>83</v>
      </c>
      <c r="Q50" s="79"/>
      <c r="R50" s="80"/>
      <c r="S50" s="80"/>
      <c r="T50" s="130"/>
      <c r="U50" s="81">
        <f>'3. melléklet'!I50</f>
        <v>0</v>
      </c>
      <c r="V50" s="81">
        <f>'3. melléklet'!J50</f>
        <v>0</v>
      </c>
      <c r="W50" s="81">
        <f>'3. melléklet'!K50</f>
        <v>0</v>
      </c>
      <c r="X50" s="360">
        <f>'3. melléklet'!L50</f>
        <v>0</v>
      </c>
      <c r="Y50" s="142" t="s">
        <v>677</v>
      </c>
      <c r="Z50" s="77"/>
      <c r="AA50" s="85" t="s">
        <v>279</v>
      </c>
      <c r="AB50" s="86" t="s">
        <v>83</v>
      </c>
      <c r="AC50" s="79"/>
      <c r="AD50" s="80"/>
      <c r="AE50" s="80"/>
      <c r="AF50" s="130"/>
      <c r="AG50" s="81">
        <f>'4. melléklet'!I50+'5. melléklet'!I50</f>
        <v>0</v>
      </c>
      <c r="AH50" s="81">
        <f>'4. melléklet'!J50+'5. melléklet'!J50</f>
        <v>0</v>
      </c>
      <c r="AI50" s="81">
        <f>'4. melléklet'!K50+'5. melléklet'!K50</f>
        <v>3</v>
      </c>
      <c r="AJ50" s="360"/>
      <c r="AK50" s="142" t="s">
        <v>801</v>
      </c>
      <c r="AL50" s="77"/>
      <c r="AM50" s="85" t="s">
        <v>279</v>
      </c>
      <c r="AN50" s="86" t="s">
        <v>83</v>
      </c>
      <c r="AO50" s="79"/>
      <c r="AP50" s="80"/>
      <c r="AQ50" s="80"/>
      <c r="AR50" s="130"/>
      <c r="AS50" s="81">
        <f t="shared" si="2"/>
        <v>0</v>
      </c>
      <c r="AT50" s="81">
        <f t="shared" si="3"/>
        <v>62992</v>
      </c>
      <c r="AU50" s="81">
        <f t="shared" si="4"/>
        <v>3</v>
      </c>
      <c r="AV50" s="369">
        <f t="shared" si="1"/>
        <v>4.76250952501905E-05</v>
      </c>
    </row>
    <row r="51" spans="1:48" s="57" customFormat="1" ht="15" customHeight="1" thickBot="1">
      <c r="A51" s="142" t="s">
        <v>60</v>
      </c>
      <c r="B51" s="56"/>
      <c r="C51" s="58"/>
      <c r="D51" s="250" t="s">
        <v>291</v>
      </c>
      <c r="E51" s="55" t="s">
        <v>296</v>
      </c>
      <c r="F51" s="55"/>
      <c r="G51" s="55"/>
      <c r="H51" s="129"/>
      <c r="I51" s="123">
        <f>'2. melléklet'!I51</f>
        <v>0</v>
      </c>
      <c r="J51" s="123">
        <f>'2. melléklet'!J51</f>
        <v>0</v>
      </c>
      <c r="K51" s="123">
        <f>'2. melléklet'!K51</f>
        <v>0</v>
      </c>
      <c r="L51" s="331">
        <f>'2. melléklet'!L51</f>
        <v>0</v>
      </c>
      <c r="M51" s="142" t="s">
        <v>554</v>
      </c>
      <c r="N51" s="56"/>
      <c r="O51" s="58"/>
      <c r="P51" s="250" t="s">
        <v>291</v>
      </c>
      <c r="Q51" s="55" t="s">
        <v>296</v>
      </c>
      <c r="R51" s="55"/>
      <c r="S51" s="55"/>
      <c r="T51" s="129"/>
      <c r="U51" s="123">
        <f>'3. melléklet'!I51</f>
        <v>0</v>
      </c>
      <c r="V51" s="123">
        <f>'3. melléklet'!J51</f>
        <v>0</v>
      </c>
      <c r="W51" s="123">
        <f>'3. melléklet'!K51</f>
        <v>0</v>
      </c>
      <c r="X51" s="331">
        <f>'3. melléklet'!L51</f>
        <v>0</v>
      </c>
      <c r="Y51" s="142" t="s">
        <v>678</v>
      </c>
      <c r="Z51" s="56"/>
      <c r="AA51" s="58"/>
      <c r="AB51" s="250" t="s">
        <v>291</v>
      </c>
      <c r="AC51" s="55" t="s">
        <v>296</v>
      </c>
      <c r="AD51" s="55"/>
      <c r="AE51" s="55"/>
      <c r="AF51" s="129"/>
      <c r="AG51" s="123">
        <f>'4. melléklet'!I51+'5. melléklet'!I51</f>
        <v>0</v>
      </c>
      <c r="AH51" s="123">
        <f>'4. melléklet'!J51+'5. melléklet'!J51</f>
        <v>0</v>
      </c>
      <c r="AI51" s="123">
        <f>'4. melléklet'!K51+'5. melléklet'!K51</f>
        <v>0</v>
      </c>
      <c r="AJ51" s="331"/>
      <c r="AK51" s="142" t="s">
        <v>802</v>
      </c>
      <c r="AL51" s="56"/>
      <c r="AM51" s="58"/>
      <c r="AN51" s="250" t="s">
        <v>291</v>
      </c>
      <c r="AO51" s="55" t="s">
        <v>296</v>
      </c>
      <c r="AP51" s="55"/>
      <c r="AQ51" s="55"/>
      <c r="AR51" s="129"/>
      <c r="AS51" s="123">
        <f t="shared" si="2"/>
        <v>0</v>
      </c>
      <c r="AT51" s="123">
        <f t="shared" si="3"/>
        <v>0</v>
      </c>
      <c r="AU51" s="123">
        <f t="shared" si="4"/>
        <v>0</v>
      </c>
      <c r="AV51" s="331"/>
    </row>
    <row r="52" spans="1:48" s="57" customFormat="1" ht="15" customHeight="1" thickBot="1">
      <c r="A52" s="142" t="s">
        <v>61</v>
      </c>
      <c r="B52" s="56"/>
      <c r="C52" s="58"/>
      <c r="D52" s="250" t="s">
        <v>292</v>
      </c>
      <c r="E52" s="55" t="s">
        <v>183</v>
      </c>
      <c r="F52" s="55"/>
      <c r="G52" s="55"/>
      <c r="H52" s="129"/>
      <c r="I52" s="123">
        <f>'2. melléklet'!I52</f>
        <v>0</v>
      </c>
      <c r="J52" s="123">
        <f>'2. melléklet'!J52</f>
        <v>62992</v>
      </c>
      <c r="K52" s="123">
        <f>'2. melléklet'!K52</f>
        <v>0</v>
      </c>
      <c r="L52" s="331">
        <f>'2. melléklet'!L52</f>
        <v>0</v>
      </c>
      <c r="M52" s="142" t="s">
        <v>555</v>
      </c>
      <c r="N52" s="56"/>
      <c r="O52" s="58"/>
      <c r="P52" s="250" t="s">
        <v>292</v>
      </c>
      <c r="Q52" s="55" t="s">
        <v>183</v>
      </c>
      <c r="R52" s="55"/>
      <c r="S52" s="55"/>
      <c r="T52" s="129"/>
      <c r="U52" s="123">
        <f>'3. melléklet'!I52</f>
        <v>0</v>
      </c>
      <c r="V52" s="123">
        <f>'3. melléklet'!J52</f>
        <v>0</v>
      </c>
      <c r="W52" s="123">
        <f>'3. melléklet'!K52</f>
        <v>0</v>
      </c>
      <c r="X52" s="331">
        <f>'3. melléklet'!L52</f>
        <v>0</v>
      </c>
      <c r="Y52" s="142" t="s">
        <v>679</v>
      </c>
      <c r="Z52" s="56"/>
      <c r="AA52" s="58"/>
      <c r="AB52" s="250" t="s">
        <v>292</v>
      </c>
      <c r="AC52" s="55" t="s">
        <v>183</v>
      </c>
      <c r="AD52" s="55"/>
      <c r="AE52" s="55"/>
      <c r="AF52" s="129"/>
      <c r="AG52" s="123">
        <f>'4. melléklet'!I52+'5. melléklet'!I52</f>
        <v>0</v>
      </c>
      <c r="AH52" s="123">
        <f>'4. melléklet'!J52+'5. melléklet'!J52</f>
        <v>0</v>
      </c>
      <c r="AI52" s="123">
        <f>'4. melléklet'!K52+'5. melléklet'!K52</f>
        <v>0</v>
      </c>
      <c r="AJ52" s="331"/>
      <c r="AK52" s="142" t="s">
        <v>803</v>
      </c>
      <c r="AL52" s="56"/>
      <c r="AM52" s="58"/>
      <c r="AN52" s="250" t="s">
        <v>292</v>
      </c>
      <c r="AO52" s="55" t="s">
        <v>183</v>
      </c>
      <c r="AP52" s="55"/>
      <c r="AQ52" s="55"/>
      <c r="AR52" s="129"/>
      <c r="AS52" s="123">
        <f t="shared" si="2"/>
        <v>0</v>
      </c>
      <c r="AT52" s="123">
        <f t="shared" si="3"/>
        <v>62992</v>
      </c>
      <c r="AU52" s="123">
        <f t="shared" si="4"/>
        <v>0</v>
      </c>
      <c r="AV52" s="331">
        <f t="shared" si="1"/>
        <v>0</v>
      </c>
    </row>
    <row r="53" spans="1:48" s="57" customFormat="1" ht="15" customHeight="1" thickBot="1">
      <c r="A53" s="142" t="s">
        <v>62</v>
      </c>
      <c r="B53" s="56"/>
      <c r="C53" s="58"/>
      <c r="D53" s="250" t="s">
        <v>293</v>
      </c>
      <c r="E53" s="55" t="s">
        <v>184</v>
      </c>
      <c r="F53" s="55"/>
      <c r="G53" s="55"/>
      <c r="H53" s="129"/>
      <c r="I53" s="123">
        <f>'2. melléklet'!I53</f>
        <v>0</v>
      </c>
      <c r="J53" s="123">
        <f>'2. melléklet'!J53</f>
        <v>0</v>
      </c>
      <c r="K53" s="123">
        <f>'2. melléklet'!K53</f>
        <v>0</v>
      </c>
      <c r="L53" s="331">
        <f>'2. melléklet'!L53</f>
        <v>0</v>
      </c>
      <c r="M53" s="142" t="s">
        <v>556</v>
      </c>
      <c r="N53" s="56"/>
      <c r="O53" s="58"/>
      <c r="P53" s="250" t="s">
        <v>293</v>
      </c>
      <c r="Q53" s="55" t="s">
        <v>184</v>
      </c>
      <c r="R53" s="55"/>
      <c r="S53" s="55"/>
      <c r="T53" s="129"/>
      <c r="U53" s="123">
        <f>'3. melléklet'!I53</f>
        <v>0</v>
      </c>
      <c r="V53" s="123">
        <f>'3. melléklet'!J53</f>
        <v>0</v>
      </c>
      <c r="W53" s="123">
        <f>'3. melléklet'!K53</f>
        <v>0</v>
      </c>
      <c r="X53" s="331">
        <f>'3. melléklet'!L53</f>
        <v>0</v>
      </c>
      <c r="Y53" s="142" t="s">
        <v>680</v>
      </c>
      <c r="Z53" s="56"/>
      <c r="AA53" s="58"/>
      <c r="AB53" s="250" t="s">
        <v>293</v>
      </c>
      <c r="AC53" s="55" t="s">
        <v>184</v>
      </c>
      <c r="AD53" s="55"/>
      <c r="AE53" s="55"/>
      <c r="AF53" s="129"/>
      <c r="AG53" s="123">
        <f>'4. melléklet'!I53+'5. melléklet'!I53</f>
        <v>0</v>
      </c>
      <c r="AH53" s="123">
        <f>'4. melléklet'!J53+'5. melléklet'!J53</f>
        <v>0</v>
      </c>
      <c r="AI53" s="123">
        <f>'4. melléklet'!K53+'5. melléklet'!K53</f>
        <v>3</v>
      </c>
      <c r="AJ53" s="331"/>
      <c r="AK53" s="142" t="s">
        <v>804</v>
      </c>
      <c r="AL53" s="56"/>
      <c r="AM53" s="58"/>
      <c r="AN53" s="250" t="s">
        <v>293</v>
      </c>
      <c r="AO53" s="55" t="s">
        <v>184</v>
      </c>
      <c r="AP53" s="55"/>
      <c r="AQ53" s="55"/>
      <c r="AR53" s="129"/>
      <c r="AS53" s="123">
        <f t="shared" si="2"/>
        <v>0</v>
      </c>
      <c r="AT53" s="123">
        <f t="shared" si="3"/>
        <v>0</v>
      </c>
      <c r="AU53" s="123">
        <f t="shared" si="4"/>
        <v>3</v>
      </c>
      <c r="AV53" s="331"/>
    </row>
    <row r="54" spans="1:48" s="57" customFormat="1" ht="15" customHeight="1" thickBot="1">
      <c r="A54" s="142" t="s">
        <v>63</v>
      </c>
      <c r="B54" s="56"/>
      <c r="C54" s="58"/>
      <c r="D54" s="250" t="s">
        <v>294</v>
      </c>
      <c r="E54" s="55" t="s">
        <v>297</v>
      </c>
      <c r="F54" s="55"/>
      <c r="G54" s="55"/>
      <c r="H54" s="129"/>
      <c r="I54" s="123">
        <f>'2. melléklet'!I54</f>
        <v>0</v>
      </c>
      <c r="J54" s="123">
        <f>'2. melléklet'!J54</f>
        <v>0</v>
      </c>
      <c r="K54" s="123">
        <f>'2. melléklet'!K54</f>
        <v>0</v>
      </c>
      <c r="L54" s="331">
        <f>'2. melléklet'!L54</f>
        <v>0</v>
      </c>
      <c r="M54" s="142" t="s">
        <v>557</v>
      </c>
      <c r="N54" s="56"/>
      <c r="O54" s="58"/>
      <c r="P54" s="250" t="s">
        <v>294</v>
      </c>
      <c r="Q54" s="55" t="s">
        <v>297</v>
      </c>
      <c r="R54" s="55"/>
      <c r="S54" s="55"/>
      <c r="T54" s="129"/>
      <c r="U54" s="123">
        <f>'3. melléklet'!I54</f>
        <v>0</v>
      </c>
      <c r="V54" s="123">
        <f>'3. melléklet'!J54</f>
        <v>0</v>
      </c>
      <c r="W54" s="123">
        <f>'3. melléklet'!K54</f>
        <v>0</v>
      </c>
      <c r="X54" s="331">
        <f>'3. melléklet'!L54</f>
        <v>0</v>
      </c>
      <c r="Y54" s="142" t="s">
        <v>681</v>
      </c>
      <c r="Z54" s="56"/>
      <c r="AA54" s="58"/>
      <c r="AB54" s="250" t="s">
        <v>294</v>
      </c>
      <c r="AC54" s="55" t="s">
        <v>297</v>
      </c>
      <c r="AD54" s="55"/>
      <c r="AE54" s="55"/>
      <c r="AF54" s="129"/>
      <c r="AG54" s="123">
        <f>'4. melléklet'!I54+'5. melléklet'!I54</f>
        <v>0</v>
      </c>
      <c r="AH54" s="123">
        <f>'4. melléklet'!J54+'5. melléklet'!J54</f>
        <v>0</v>
      </c>
      <c r="AI54" s="123">
        <f>'4. melléklet'!K54+'5. melléklet'!K54</f>
        <v>0</v>
      </c>
      <c r="AJ54" s="331"/>
      <c r="AK54" s="142" t="s">
        <v>805</v>
      </c>
      <c r="AL54" s="56"/>
      <c r="AM54" s="58"/>
      <c r="AN54" s="250" t="s">
        <v>294</v>
      </c>
      <c r="AO54" s="55" t="s">
        <v>297</v>
      </c>
      <c r="AP54" s="55"/>
      <c r="AQ54" s="55"/>
      <c r="AR54" s="129"/>
      <c r="AS54" s="123">
        <f t="shared" si="2"/>
        <v>0</v>
      </c>
      <c r="AT54" s="123">
        <f t="shared" si="3"/>
        <v>0</v>
      </c>
      <c r="AU54" s="123">
        <f t="shared" si="4"/>
        <v>0</v>
      </c>
      <c r="AV54" s="331"/>
    </row>
    <row r="55" spans="1:48" s="57" customFormat="1" ht="15" customHeight="1" thickBot="1">
      <c r="A55" s="142" t="s">
        <v>64</v>
      </c>
      <c r="B55" s="56"/>
      <c r="C55" s="58"/>
      <c r="D55" s="250" t="s">
        <v>295</v>
      </c>
      <c r="E55" s="55" t="s">
        <v>298</v>
      </c>
      <c r="F55" s="48"/>
      <c r="G55" s="48"/>
      <c r="H55" s="62"/>
      <c r="I55" s="123">
        <f>'2. melléklet'!I55</f>
        <v>0</v>
      </c>
      <c r="J55" s="123">
        <f>'2. melléklet'!J55</f>
        <v>0</v>
      </c>
      <c r="K55" s="123">
        <f>'2. melléklet'!K55</f>
        <v>0</v>
      </c>
      <c r="L55" s="331">
        <f>'2. melléklet'!L55</f>
        <v>0</v>
      </c>
      <c r="M55" s="142" t="s">
        <v>558</v>
      </c>
      <c r="N55" s="56"/>
      <c r="O55" s="58"/>
      <c r="P55" s="250" t="s">
        <v>295</v>
      </c>
      <c r="Q55" s="55" t="s">
        <v>298</v>
      </c>
      <c r="R55" s="48"/>
      <c r="S55" s="48"/>
      <c r="T55" s="62"/>
      <c r="U55" s="123">
        <f>'3. melléklet'!I55</f>
        <v>0</v>
      </c>
      <c r="V55" s="123">
        <f>'3. melléklet'!J55</f>
        <v>0</v>
      </c>
      <c r="W55" s="123">
        <f>'3. melléklet'!K55</f>
        <v>0</v>
      </c>
      <c r="X55" s="331">
        <f>'3. melléklet'!L55</f>
        <v>0</v>
      </c>
      <c r="Y55" s="142" t="s">
        <v>682</v>
      </c>
      <c r="Z55" s="56"/>
      <c r="AA55" s="58"/>
      <c r="AB55" s="250" t="s">
        <v>295</v>
      </c>
      <c r="AC55" s="55" t="s">
        <v>298</v>
      </c>
      <c r="AD55" s="48"/>
      <c r="AE55" s="48"/>
      <c r="AF55" s="62"/>
      <c r="AG55" s="123">
        <f>'4. melléklet'!I55+'5. melléklet'!I55</f>
        <v>0</v>
      </c>
      <c r="AH55" s="123">
        <f>'4. melléklet'!J55+'5. melléklet'!J55</f>
        <v>0</v>
      </c>
      <c r="AI55" s="123">
        <f>'4. melléklet'!K55+'5. melléklet'!K55</f>
        <v>0</v>
      </c>
      <c r="AJ55" s="331"/>
      <c r="AK55" s="142" t="s">
        <v>806</v>
      </c>
      <c r="AL55" s="56"/>
      <c r="AM55" s="58"/>
      <c r="AN55" s="250" t="s">
        <v>295</v>
      </c>
      <c r="AO55" s="55" t="s">
        <v>298</v>
      </c>
      <c r="AP55" s="48"/>
      <c r="AQ55" s="48"/>
      <c r="AR55" s="62"/>
      <c r="AS55" s="123">
        <f t="shared" si="2"/>
        <v>0</v>
      </c>
      <c r="AT55" s="123">
        <f t="shared" si="3"/>
        <v>0</v>
      </c>
      <c r="AU55" s="123">
        <f t="shared" si="4"/>
        <v>0</v>
      </c>
      <c r="AV55" s="331"/>
    </row>
    <row r="56" spans="1:48" s="76" customFormat="1" ht="15" customHeight="1" thickBot="1">
      <c r="A56" s="142" t="s">
        <v>65</v>
      </c>
      <c r="B56" s="77"/>
      <c r="C56" s="85" t="s">
        <v>280</v>
      </c>
      <c r="D56" s="82" t="s">
        <v>154</v>
      </c>
      <c r="E56" s="88"/>
      <c r="F56" s="83"/>
      <c r="G56" s="83"/>
      <c r="H56" s="128"/>
      <c r="I56" s="84">
        <f>'2. melléklet'!I56</f>
        <v>0</v>
      </c>
      <c r="J56" s="84">
        <f>'2. melléklet'!J56</f>
        <v>0</v>
      </c>
      <c r="K56" s="84">
        <f>'2. melléklet'!K56</f>
        <v>4144</v>
      </c>
      <c r="L56" s="361">
        <f>'2. melléklet'!L56</f>
        <v>0</v>
      </c>
      <c r="M56" s="142" t="s">
        <v>559</v>
      </c>
      <c r="N56" s="77"/>
      <c r="O56" s="85" t="s">
        <v>280</v>
      </c>
      <c r="P56" s="82" t="s">
        <v>154</v>
      </c>
      <c r="Q56" s="88"/>
      <c r="R56" s="83"/>
      <c r="S56" s="83"/>
      <c r="T56" s="128"/>
      <c r="U56" s="84">
        <f>'3. melléklet'!I56</f>
        <v>0</v>
      </c>
      <c r="V56" s="84">
        <f>'3. melléklet'!J56</f>
        <v>0</v>
      </c>
      <c r="W56" s="84">
        <f>'3. melléklet'!K56</f>
        <v>0</v>
      </c>
      <c r="X56" s="361">
        <f>'3. melléklet'!L56</f>
        <v>0</v>
      </c>
      <c r="Y56" s="142" t="s">
        <v>683</v>
      </c>
      <c r="Z56" s="77"/>
      <c r="AA56" s="85" t="s">
        <v>280</v>
      </c>
      <c r="AB56" s="82" t="s">
        <v>154</v>
      </c>
      <c r="AC56" s="88"/>
      <c r="AD56" s="83"/>
      <c r="AE56" s="83"/>
      <c r="AF56" s="128"/>
      <c r="AG56" s="84">
        <f>'4. melléklet'!I56+'5. melléklet'!I56</f>
        <v>0</v>
      </c>
      <c r="AH56" s="84">
        <f>'4. melléklet'!J56+'5. melléklet'!J56</f>
        <v>0</v>
      </c>
      <c r="AI56" s="84">
        <f>'4. melléklet'!K56+'5. melléklet'!K56</f>
        <v>0</v>
      </c>
      <c r="AJ56" s="361"/>
      <c r="AK56" s="142" t="s">
        <v>807</v>
      </c>
      <c r="AL56" s="77"/>
      <c r="AM56" s="85" t="s">
        <v>280</v>
      </c>
      <c r="AN56" s="82" t="s">
        <v>154</v>
      </c>
      <c r="AO56" s="88"/>
      <c r="AP56" s="83"/>
      <c r="AQ56" s="83"/>
      <c r="AR56" s="128"/>
      <c r="AS56" s="84">
        <f t="shared" si="2"/>
        <v>0</v>
      </c>
      <c r="AT56" s="84">
        <f t="shared" si="3"/>
        <v>0</v>
      </c>
      <c r="AU56" s="84">
        <f t="shared" si="4"/>
        <v>4144</v>
      </c>
      <c r="AV56" s="359"/>
    </row>
    <row r="57" spans="1:48" s="76" customFormat="1" ht="15" customHeight="1" thickBot="1">
      <c r="A57" s="142" t="s">
        <v>66</v>
      </c>
      <c r="B57" s="77"/>
      <c r="C57" s="85"/>
      <c r="D57" s="250" t="s">
        <v>304</v>
      </c>
      <c r="E57" s="138" t="s">
        <v>312</v>
      </c>
      <c r="F57" s="83"/>
      <c r="G57" s="83"/>
      <c r="H57" s="128"/>
      <c r="I57" s="125">
        <f>'2. melléklet'!I57</f>
        <v>0</v>
      </c>
      <c r="J57" s="125">
        <f>'2. melléklet'!J57</f>
        <v>0</v>
      </c>
      <c r="K57" s="125">
        <f>'2. melléklet'!K57</f>
        <v>0</v>
      </c>
      <c r="L57" s="333">
        <f>'2. melléklet'!L57</f>
        <v>0</v>
      </c>
      <c r="M57" s="142" t="s">
        <v>560</v>
      </c>
      <c r="N57" s="77"/>
      <c r="O57" s="85"/>
      <c r="P57" s="250" t="s">
        <v>304</v>
      </c>
      <c r="Q57" s="138" t="s">
        <v>312</v>
      </c>
      <c r="R57" s="83"/>
      <c r="S57" s="83"/>
      <c r="T57" s="128"/>
      <c r="U57" s="125">
        <f>'3. melléklet'!I57</f>
        <v>0</v>
      </c>
      <c r="V57" s="125">
        <f>'3. melléklet'!J57</f>
        <v>0</v>
      </c>
      <c r="W57" s="125">
        <f>'3. melléklet'!K57</f>
        <v>0</v>
      </c>
      <c r="X57" s="333">
        <f>'3. melléklet'!L57</f>
        <v>0</v>
      </c>
      <c r="Y57" s="142" t="s">
        <v>684</v>
      </c>
      <c r="Z57" s="77"/>
      <c r="AA57" s="85"/>
      <c r="AB57" s="250" t="s">
        <v>304</v>
      </c>
      <c r="AC57" s="138" t="s">
        <v>312</v>
      </c>
      <c r="AD57" s="83"/>
      <c r="AE57" s="83"/>
      <c r="AF57" s="128"/>
      <c r="AG57" s="125">
        <f>'4. melléklet'!I57+'5. melléklet'!I57</f>
        <v>0</v>
      </c>
      <c r="AH57" s="125">
        <f>'4. melléklet'!J57+'5. melléklet'!J57</f>
        <v>0</v>
      </c>
      <c r="AI57" s="125">
        <f>'4. melléklet'!K57+'5. melléklet'!K57</f>
        <v>0</v>
      </c>
      <c r="AJ57" s="333"/>
      <c r="AK57" s="142" t="s">
        <v>808</v>
      </c>
      <c r="AL57" s="77"/>
      <c r="AM57" s="85"/>
      <c r="AN57" s="250" t="s">
        <v>304</v>
      </c>
      <c r="AO57" s="138" t="s">
        <v>312</v>
      </c>
      <c r="AP57" s="83"/>
      <c r="AQ57" s="83"/>
      <c r="AR57" s="128"/>
      <c r="AS57" s="125">
        <f t="shared" si="2"/>
        <v>0</v>
      </c>
      <c r="AT57" s="125">
        <f t="shared" si="3"/>
        <v>0</v>
      </c>
      <c r="AU57" s="125">
        <f t="shared" si="4"/>
        <v>0</v>
      </c>
      <c r="AV57" s="333"/>
    </row>
    <row r="58" spans="1:48" s="76" customFormat="1" ht="15" customHeight="1" thickBot="1">
      <c r="A58" s="142" t="s">
        <v>67</v>
      </c>
      <c r="B58" s="77"/>
      <c r="C58" s="85"/>
      <c r="D58" s="250" t="s">
        <v>305</v>
      </c>
      <c r="E58" s="138" t="s">
        <v>313</v>
      </c>
      <c r="F58" s="83"/>
      <c r="G58" s="83"/>
      <c r="H58" s="128"/>
      <c r="I58" s="125">
        <f>'2. melléklet'!I58</f>
        <v>0</v>
      </c>
      <c r="J58" s="125">
        <f>'2. melléklet'!J58</f>
        <v>0</v>
      </c>
      <c r="K58" s="125">
        <f>'2. melléklet'!K58</f>
        <v>0</v>
      </c>
      <c r="L58" s="333">
        <f>'2. melléklet'!L58</f>
        <v>0</v>
      </c>
      <c r="M58" s="142" t="s">
        <v>561</v>
      </c>
      <c r="N58" s="77"/>
      <c r="O58" s="85"/>
      <c r="P58" s="250" t="s">
        <v>305</v>
      </c>
      <c r="Q58" s="138" t="s">
        <v>313</v>
      </c>
      <c r="R58" s="83"/>
      <c r="S58" s="83"/>
      <c r="T58" s="128"/>
      <c r="U58" s="125">
        <f>'3. melléklet'!I58</f>
        <v>0</v>
      </c>
      <c r="V58" s="125">
        <f>'3. melléklet'!J58</f>
        <v>0</v>
      </c>
      <c r="W58" s="125">
        <f>'3. melléklet'!K58</f>
        <v>0</v>
      </c>
      <c r="X58" s="333">
        <f>'3. melléklet'!L58</f>
        <v>0</v>
      </c>
      <c r="Y58" s="142" t="s">
        <v>685</v>
      </c>
      <c r="Z58" s="77"/>
      <c r="AA58" s="85"/>
      <c r="AB58" s="250" t="s">
        <v>305</v>
      </c>
      <c r="AC58" s="138" t="s">
        <v>313</v>
      </c>
      <c r="AD58" s="83"/>
      <c r="AE58" s="83"/>
      <c r="AF58" s="128"/>
      <c r="AG58" s="125">
        <f>'4. melléklet'!I58+'5. melléklet'!I58</f>
        <v>0</v>
      </c>
      <c r="AH58" s="125">
        <f>'4. melléklet'!J58+'5. melléklet'!J58</f>
        <v>0</v>
      </c>
      <c r="AI58" s="125">
        <f>'4. melléklet'!K58+'5. melléklet'!K58</f>
        <v>0</v>
      </c>
      <c r="AJ58" s="333"/>
      <c r="AK58" s="142" t="s">
        <v>809</v>
      </c>
      <c r="AL58" s="77"/>
      <c r="AM58" s="85"/>
      <c r="AN58" s="250" t="s">
        <v>305</v>
      </c>
      <c r="AO58" s="138" t="s">
        <v>313</v>
      </c>
      <c r="AP58" s="83"/>
      <c r="AQ58" s="83"/>
      <c r="AR58" s="128"/>
      <c r="AS58" s="125">
        <f t="shared" si="2"/>
        <v>0</v>
      </c>
      <c r="AT58" s="125">
        <f t="shared" si="3"/>
        <v>0</v>
      </c>
      <c r="AU58" s="125">
        <f t="shared" si="4"/>
        <v>0</v>
      </c>
      <c r="AV58" s="333"/>
    </row>
    <row r="59" spans="1:48" s="76" customFormat="1" ht="15" customHeight="1" thickBot="1">
      <c r="A59" s="142" t="s">
        <v>69</v>
      </c>
      <c r="B59" s="77"/>
      <c r="C59" s="85"/>
      <c r="D59" s="250" t="s">
        <v>306</v>
      </c>
      <c r="E59" s="138" t="s">
        <v>314</v>
      </c>
      <c r="F59" s="83"/>
      <c r="G59" s="83"/>
      <c r="H59" s="128"/>
      <c r="I59" s="125">
        <f>'2. melléklet'!I59</f>
        <v>0</v>
      </c>
      <c r="J59" s="125">
        <f>'2. melléklet'!J59</f>
        <v>0</v>
      </c>
      <c r="K59" s="125">
        <f>'2. melléklet'!K59</f>
        <v>0</v>
      </c>
      <c r="L59" s="333">
        <f>'2. melléklet'!L59</f>
        <v>0</v>
      </c>
      <c r="M59" s="142" t="s">
        <v>562</v>
      </c>
      <c r="N59" s="77"/>
      <c r="O59" s="85"/>
      <c r="P59" s="250" t="s">
        <v>306</v>
      </c>
      <c r="Q59" s="138" t="s">
        <v>314</v>
      </c>
      <c r="R59" s="83"/>
      <c r="S59" s="83"/>
      <c r="T59" s="128"/>
      <c r="U59" s="125">
        <f>'3. melléklet'!I59</f>
        <v>0</v>
      </c>
      <c r="V59" s="125">
        <f>'3. melléklet'!J59</f>
        <v>0</v>
      </c>
      <c r="W59" s="125">
        <f>'3. melléklet'!K59</f>
        <v>0</v>
      </c>
      <c r="X59" s="333">
        <f>'3. melléklet'!L59</f>
        <v>0</v>
      </c>
      <c r="Y59" s="142" t="s">
        <v>686</v>
      </c>
      <c r="Z59" s="77"/>
      <c r="AA59" s="85"/>
      <c r="AB59" s="250" t="s">
        <v>306</v>
      </c>
      <c r="AC59" s="138" t="s">
        <v>314</v>
      </c>
      <c r="AD59" s="83"/>
      <c r="AE59" s="83"/>
      <c r="AF59" s="128"/>
      <c r="AG59" s="125">
        <f>'4. melléklet'!I59+'5. melléklet'!I59</f>
        <v>0</v>
      </c>
      <c r="AH59" s="125">
        <f>'4. melléklet'!J59+'5. melléklet'!J59</f>
        <v>0</v>
      </c>
      <c r="AI59" s="125">
        <f>'4. melléklet'!K59+'5. melléklet'!K59</f>
        <v>0</v>
      </c>
      <c r="AJ59" s="333"/>
      <c r="AK59" s="142" t="s">
        <v>810</v>
      </c>
      <c r="AL59" s="77"/>
      <c r="AM59" s="85"/>
      <c r="AN59" s="250" t="s">
        <v>306</v>
      </c>
      <c r="AO59" s="138" t="s">
        <v>314</v>
      </c>
      <c r="AP59" s="83"/>
      <c r="AQ59" s="83"/>
      <c r="AR59" s="128"/>
      <c r="AS59" s="125">
        <f t="shared" si="2"/>
        <v>0</v>
      </c>
      <c r="AT59" s="125">
        <f t="shared" si="3"/>
        <v>0</v>
      </c>
      <c r="AU59" s="125">
        <f t="shared" si="4"/>
        <v>0</v>
      </c>
      <c r="AV59" s="333"/>
    </row>
    <row r="60" spans="1:48" s="76" customFormat="1" ht="15" customHeight="1" thickBot="1">
      <c r="A60" s="142" t="s">
        <v>70</v>
      </c>
      <c r="B60" s="77"/>
      <c r="C60" s="85"/>
      <c r="D60" s="250" t="s">
        <v>307</v>
      </c>
      <c r="E60" s="138" t="s">
        <v>227</v>
      </c>
      <c r="F60" s="83"/>
      <c r="G60" s="83"/>
      <c r="H60" s="128"/>
      <c r="I60" s="125">
        <f>'2. melléklet'!I60</f>
        <v>0</v>
      </c>
      <c r="J60" s="125">
        <f>'2. melléklet'!J60</f>
        <v>0</v>
      </c>
      <c r="K60" s="125">
        <f>'2. melléklet'!K60</f>
        <v>0</v>
      </c>
      <c r="L60" s="333">
        <f>'2. melléklet'!L60</f>
        <v>0</v>
      </c>
      <c r="M60" s="142" t="s">
        <v>563</v>
      </c>
      <c r="N60" s="77"/>
      <c r="O60" s="85"/>
      <c r="P60" s="250" t="s">
        <v>307</v>
      </c>
      <c r="Q60" s="138" t="s">
        <v>227</v>
      </c>
      <c r="R60" s="83"/>
      <c r="S60" s="83"/>
      <c r="T60" s="128"/>
      <c r="U60" s="125">
        <f>'3. melléklet'!I60</f>
        <v>0</v>
      </c>
      <c r="V60" s="125">
        <f>'3. melléklet'!J60</f>
        <v>0</v>
      </c>
      <c r="W60" s="125">
        <f>'3. melléklet'!K60</f>
        <v>0</v>
      </c>
      <c r="X60" s="333">
        <f>'3. melléklet'!L60</f>
        <v>0</v>
      </c>
      <c r="Y60" s="142" t="s">
        <v>687</v>
      </c>
      <c r="Z60" s="77"/>
      <c r="AA60" s="85"/>
      <c r="AB60" s="250" t="s">
        <v>307</v>
      </c>
      <c r="AC60" s="138" t="s">
        <v>227</v>
      </c>
      <c r="AD60" s="83"/>
      <c r="AE60" s="83"/>
      <c r="AF60" s="128"/>
      <c r="AG60" s="125">
        <f>'4. melléklet'!I60+'5. melléklet'!I60</f>
        <v>0</v>
      </c>
      <c r="AH60" s="125">
        <f>'4. melléklet'!J60+'5. melléklet'!J60</f>
        <v>0</v>
      </c>
      <c r="AI60" s="125">
        <f>'4. melléklet'!K60+'5. melléklet'!K60</f>
        <v>0</v>
      </c>
      <c r="AJ60" s="333"/>
      <c r="AK60" s="142" t="s">
        <v>811</v>
      </c>
      <c r="AL60" s="77"/>
      <c r="AM60" s="85"/>
      <c r="AN60" s="250" t="s">
        <v>307</v>
      </c>
      <c r="AO60" s="138" t="s">
        <v>227</v>
      </c>
      <c r="AP60" s="83"/>
      <c r="AQ60" s="83"/>
      <c r="AR60" s="128"/>
      <c r="AS60" s="125">
        <f t="shared" si="2"/>
        <v>0</v>
      </c>
      <c r="AT60" s="125">
        <f t="shared" si="3"/>
        <v>0</v>
      </c>
      <c r="AU60" s="125">
        <f t="shared" si="4"/>
        <v>0</v>
      </c>
      <c r="AV60" s="333"/>
    </row>
    <row r="61" spans="1:48" s="57" customFormat="1" ht="15" customHeight="1" thickBot="1">
      <c r="A61" s="142" t="s">
        <v>96</v>
      </c>
      <c r="B61" s="56"/>
      <c r="C61" s="58"/>
      <c r="D61" s="46" t="s">
        <v>308</v>
      </c>
      <c r="E61" s="48" t="s">
        <v>315</v>
      </c>
      <c r="F61" s="48"/>
      <c r="G61" s="48"/>
      <c r="H61" s="62"/>
      <c r="I61" s="125">
        <f>'2. melléklet'!I61</f>
        <v>0</v>
      </c>
      <c r="J61" s="125">
        <f>'2. melléklet'!J61</f>
        <v>0</v>
      </c>
      <c r="K61" s="125">
        <f>'2. melléklet'!K61</f>
        <v>4144</v>
      </c>
      <c r="L61" s="333">
        <f>'2. melléklet'!L61</f>
        <v>0</v>
      </c>
      <c r="M61" s="142" t="s">
        <v>564</v>
      </c>
      <c r="N61" s="56"/>
      <c r="O61" s="58"/>
      <c r="P61" s="46" t="s">
        <v>308</v>
      </c>
      <c r="Q61" s="48" t="s">
        <v>315</v>
      </c>
      <c r="R61" s="48"/>
      <c r="S61" s="48"/>
      <c r="T61" s="62"/>
      <c r="U61" s="125">
        <f>'3. melléklet'!I61</f>
        <v>0</v>
      </c>
      <c r="V61" s="125">
        <f>'3. melléklet'!J61</f>
        <v>0</v>
      </c>
      <c r="W61" s="125">
        <f>'3. melléklet'!K61</f>
        <v>0</v>
      </c>
      <c r="X61" s="333">
        <f>'3. melléklet'!L61</f>
        <v>0</v>
      </c>
      <c r="Y61" s="142" t="s">
        <v>688</v>
      </c>
      <c r="Z61" s="56"/>
      <c r="AA61" s="58"/>
      <c r="AB61" s="46" t="s">
        <v>308</v>
      </c>
      <c r="AC61" s="48" t="s">
        <v>315</v>
      </c>
      <c r="AD61" s="48"/>
      <c r="AE61" s="48"/>
      <c r="AF61" s="62"/>
      <c r="AG61" s="125">
        <f>'4. melléklet'!I61+'5. melléklet'!I61</f>
        <v>0</v>
      </c>
      <c r="AH61" s="125">
        <f>'4. melléklet'!J61+'5. melléklet'!J61</f>
        <v>0</v>
      </c>
      <c r="AI61" s="125">
        <f>'4. melléklet'!K61+'5. melléklet'!K61</f>
        <v>0</v>
      </c>
      <c r="AJ61" s="333"/>
      <c r="AK61" s="142" t="s">
        <v>812</v>
      </c>
      <c r="AL61" s="56"/>
      <c r="AM61" s="58"/>
      <c r="AN61" s="46" t="s">
        <v>308</v>
      </c>
      <c r="AO61" s="48" t="s">
        <v>315</v>
      </c>
      <c r="AP61" s="48"/>
      <c r="AQ61" s="48"/>
      <c r="AR61" s="62"/>
      <c r="AS61" s="125">
        <f t="shared" si="2"/>
        <v>0</v>
      </c>
      <c r="AT61" s="125">
        <f t="shared" si="3"/>
        <v>0</v>
      </c>
      <c r="AU61" s="125">
        <f t="shared" si="4"/>
        <v>4144</v>
      </c>
      <c r="AV61" s="333"/>
    </row>
    <row r="62" spans="1:48" s="76" customFormat="1" ht="30" customHeight="1" thickBot="1">
      <c r="A62" s="142" t="s">
        <v>97</v>
      </c>
      <c r="B62" s="413" t="s">
        <v>434</v>
      </c>
      <c r="C62" s="414"/>
      <c r="D62" s="414"/>
      <c r="E62" s="414"/>
      <c r="F62" s="414"/>
      <c r="G62" s="414"/>
      <c r="H62" s="414"/>
      <c r="I62" s="89">
        <f>'2. melléklet'!I62</f>
        <v>936473</v>
      </c>
      <c r="J62" s="89">
        <f>'2. melléklet'!J62</f>
        <v>1029196</v>
      </c>
      <c r="K62" s="89">
        <f>'2. melléklet'!K62</f>
        <v>506011</v>
      </c>
      <c r="L62" s="338">
        <f>'2. melléklet'!L62</f>
        <v>0.4916565940792619</v>
      </c>
      <c r="M62" s="142" t="s">
        <v>565</v>
      </c>
      <c r="N62" s="413" t="s">
        <v>434</v>
      </c>
      <c r="O62" s="414"/>
      <c r="P62" s="414"/>
      <c r="Q62" s="414"/>
      <c r="R62" s="414"/>
      <c r="S62" s="414"/>
      <c r="T62" s="414"/>
      <c r="U62" s="89">
        <f>'3. melléklet'!I62</f>
        <v>7762</v>
      </c>
      <c r="V62" s="89">
        <f>'3. melléklet'!J62</f>
        <v>10994</v>
      </c>
      <c r="W62" s="89">
        <f>'3. melléklet'!K62</f>
        <v>11293</v>
      </c>
      <c r="X62" s="338">
        <f>'3. melléklet'!L62</f>
        <v>1.0271966527196652</v>
      </c>
      <c r="Y62" s="142" t="s">
        <v>689</v>
      </c>
      <c r="Z62" s="413" t="s">
        <v>434</v>
      </c>
      <c r="AA62" s="414"/>
      <c r="AB62" s="414"/>
      <c r="AC62" s="414"/>
      <c r="AD62" s="414"/>
      <c r="AE62" s="414"/>
      <c r="AF62" s="414"/>
      <c r="AG62" s="89">
        <f>'4. melléklet'!I62+'5. melléklet'!I62</f>
        <v>38999</v>
      </c>
      <c r="AH62" s="89">
        <f>'4. melléklet'!J62+'5. melléklet'!J62</f>
        <v>42154</v>
      </c>
      <c r="AI62" s="89">
        <f>'4. melléklet'!K62+'5. melléklet'!K62</f>
        <v>28536</v>
      </c>
      <c r="AJ62" s="338">
        <f>AI62/AH62</f>
        <v>0.6769464345020638</v>
      </c>
      <c r="AK62" s="142" t="s">
        <v>813</v>
      </c>
      <c r="AL62" s="413" t="s">
        <v>434</v>
      </c>
      <c r="AM62" s="414"/>
      <c r="AN62" s="414"/>
      <c r="AO62" s="414"/>
      <c r="AP62" s="414"/>
      <c r="AQ62" s="414"/>
      <c r="AR62" s="414"/>
      <c r="AS62" s="89">
        <f t="shared" si="2"/>
        <v>983234</v>
      </c>
      <c r="AT62" s="89">
        <f t="shared" si="3"/>
        <v>1082344</v>
      </c>
      <c r="AU62" s="89">
        <f t="shared" si="4"/>
        <v>545840</v>
      </c>
      <c r="AV62" s="371">
        <f t="shared" si="1"/>
        <v>0.5043128617149446</v>
      </c>
    </row>
    <row r="63" spans="1:48" s="91" customFormat="1" ht="15" customHeight="1" thickBot="1">
      <c r="A63" s="142" t="s">
        <v>98</v>
      </c>
      <c r="B63" s="72" t="s">
        <v>84</v>
      </c>
      <c r="C63" s="424" t="s">
        <v>316</v>
      </c>
      <c r="D63" s="424"/>
      <c r="E63" s="424"/>
      <c r="F63" s="424"/>
      <c r="G63" s="424"/>
      <c r="H63" s="425"/>
      <c r="I63" s="75">
        <f>'2. melléklet'!I63</f>
        <v>365826</v>
      </c>
      <c r="J63" s="75">
        <f>'2. melléklet'!J63</f>
        <v>363575</v>
      </c>
      <c r="K63" s="75">
        <f>'2. melléklet'!K63</f>
        <v>348718</v>
      </c>
      <c r="L63" s="358">
        <f>'2. melléklet'!L63</f>
        <v>0.9591363542597814</v>
      </c>
      <c r="M63" s="142" t="s">
        <v>566</v>
      </c>
      <c r="N63" s="72" t="s">
        <v>84</v>
      </c>
      <c r="O63" s="424" t="s">
        <v>316</v>
      </c>
      <c r="P63" s="424"/>
      <c r="Q63" s="424"/>
      <c r="R63" s="424"/>
      <c r="S63" s="424"/>
      <c r="T63" s="425"/>
      <c r="U63" s="75">
        <f>'3. melléklet'!I63</f>
        <v>164151</v>
      </c>
      <c r="V63" s="75">
        <f>'3. melléklet'!J63</f>
        <v>164325</v>
      </c>
      <c r="W63" s="75">
        <f>'3. melléklet'!K63</f>
        <v>77283</v>
      </c>
      <c r="X63" s="358">
        <f>'3. melléklet'!L63</f>
        <v>0.4703057964399817</v>
      </c>
      <c r="Y63" s="142" t="s">
        <v>690</v>
      </c>
      <c r="Z63" s="72" t="s">
        <v>84</v>
      </c>
      <c r="AA63" s="424" t="s">
        <v>316</v>
      </c>
      <c r="AB63" s="424"/>
      <c r="AC63" s="424"/>
      <c r="AD63" s="424"/>
      <c r="AE63" s="424"/>
      <c r="AF63" s="425"/>
      <c r="AG63" s="75">
        <f>'4. melléklet'!I63+'5. melléklet'!I63</f>
        <v>344258</v>
      </c>
      <c r="AH63" s="75">
        <f>'4. melléklet'!J63+'5. melléklet'!J63</f>
        <v>343326</v>
      </c>
      <c r="AI63" s="75">
        <f>'4. melléklet'!K63+'5. melléklet'!K63</f>
        <v>169329</v>
      </c>
      <c r="AJ63" s="358">
        <f>AI63/AH63</f>
        <v>0.49320179654322716</v>
      </c>
      <c r="AK63" s="142" t="s">
        <v>814</v>
      </c>
      <c r="AL63" s="72" t="s">
        <v>84</v>
      </c>
      <c r="AM63" s="424" t="s">
        <v>316</v>
      </c>
      <c r="AN63" s="424"/>
      <c r="AO63" s="424"/>
      <c r="AP63" s="424"/>
      <c r="AQ63" s="424"/>
      <c r="AR63" s="425"/>
      <c r="AS63" s="75">
        <f t="shared" si="2"/>
        <v>874235</v>
      </c>
      <c r="AT63" s="75">
        <f t="shared" si="3"/>
        <v>871226</v>
      </c>
      <c r="AU63" s="75">
        <f t="shared" si="4"/>
        <v>595330</v>
      </c>
      <c r="AV63" s="368">
        <f t="shared" si="1"/>
        <v>0.6833244186927387</v>
      </c>
    </row>
    <row r="64" spans="1:48" s="91" customFormat="1" ht="15" customHeight="1" thickBot="1">
      <c r="A64" s="142" t="s">
        <v>99</v>
      </c>
      <c r="B64" s="90"/>
      <c r="C64" s="78" t="s">
        <v>317</v>
      </c>
      <c r="D64" s="79" t="s">
        <v>318</v>
      </c>
      <c r="E64" s="79"/>
      <c r="F64" s="79"/>
      <c r="G64" s="79"/>
      <c r="H64" s="134"/>
      <c r="I64" s="81">
        <f>'2. melléklet'!I64</f>
        <v>365826</v>
      </c>
      <c r="J64" s="81">
        <f>'2. melléklet'!J64</f>
        <v>363575</v>
      </c>
      <c r="K64" s="81">
        <f>'2. melléklet'!K64</f>
        <v>348718</v>
      </c>
      <c r="L64" s="360">
        <f>'2. melléklet'!L64</f>
        <v>0.9591363542597814</v>
      </c>
      <c r="M64" s="142" t="s">
        <v>567</v>
      </c>
      <c r="N64" s="90"/>
      <c r="O64" s="78" t="s">
        <v>317</v>
      </c>
      <c r="P64" s="79" t="s">
        <v>318</v>
      </c>
      <c r="Q64" s="79"/>
      <c r="R64" s="79"/>
      <c r="S64" s="79"/>
      <c r="T64" s="134"/>
      <c r="U64" s="81">
        <f>'3. melléklet'!I64</f>
        <v>164151</v>
      </c>
      <c r="V64" s="81">
        <f>'3. melléklet'!J64</f>
        <v>164325</v>
      </c>
      <c r="W64" s="81">
        <f>'3. melléklet'!K64</f>
        <v>77283</v>
      </c>
      <c r="X64" s="360">
        <f>'3. melléklet'!L64</f>
        <v>0.4703057964399817</v>
      </c>
      <c r="Y64" s="142" t="s">
        <v>691</v>
      </c>
      <c r="Z64" s="90"/>
      <c r="AA64" s="78" t="s">
        <v>317</v>
      </c>
      <c r="AB64" s="79" t="s">
        <v>318</v>
      </c>
      <c r="AC64" s="79"/>
      <c r="AD64" s="79"/>
      <c r="AE64" s="79"/>
      <c r="AF64" s="134"/>
      <c r="AG64" s="81">
        <f>'4. melléklet'!I64+'5. melléklet'!I64</f>
        <v>344258</v>
      </c>
      <c r="AH64" s="81">
        <f>'4. melléklet'!J64+'5. melléklet'!J64</f>
        <v>343326</v>
      </c>
      <c r="AI64" s="81">
        <f>'4. melléklet'!K64+'5. melléklet'!K64</f>
        <v>169329</v>
      </c>
      <c r="AJ64" s="360">
        <f>AI64/AH64</f>
        <v>0.49320179654322716</v>
      </c>
      <c r="AK64" s="142" t="s">
        <v>815</v>
      </c>
      <c r="AL64" s="90"/>
      <c r="AM64" s="78" t="s">
        <v>317</v>
      </c>
      <c r="AN64" s="79" t="s">
        <v>318</v>
      </c>
      <c r="AO64" s="79"/>
      <c r="AP64" s="79"/>
      <c r="AQ64" s="79"/>
      <c r="AR64" s="134"/>
      <c r="AS64" s="81">
        <f t="shared" si="2"/>
        <v>874235</v>
      </c>
      <c r="AT64" s="81">
        <f t="shared" si="3"/>
        <v>871226</v>
      </c>
      <c r="AU64" s="81">
        <f t="shared" si="4"/>
        <v>595330</v>
      </c>
      <c r="AV64" s="360">
        <f t="shared" si="1"/>
        <v>0.6833244186927387</v>
      </c>
    </row>
    <row r="65" spans="1:48" s="57" customFormat="1" ht="15" customHeight="1" thickBot="1">
      <c r="A65" s="142" t="s">
        <v>100</v>
      </c>
      <c r="B65" s="56"/>
      <c r="C65" s="46"/>
      <c r="D65" s="251" t="s">
        <v>319</v>
      </c>
      <c r="E65" s="55" t="s">
        <v>329</v>
      </c>
      <c r="F65" s="55"/>
      <c r="G65" s="55"/>
      <c r="H65" s="129"/>
      <c r="I65" s="123">
        <f>'2. melléklet'!I65</f>
        <v>0</v>
      </c>
      <c r="J65" s="123">
        <f>'2. melléklet'!J65</f>
        <v>0</v>
      </c>
      <c r="K65" s="123">
        <f>'2. melléklet'!K65</f>
        <v>0</v>
      </c>
      <c r="L65" s="331">
        <f>'2. melléklet'!L65</f>
        <v>0</v>
      </c>
      <c r="M65" s="142" t="s">
        <v>568</v>
      </c>
      <c r="N65" s="56"/>
      <c r="O65" s="46"/>
      <c r="P65" s="251" t="s">
        <v>319</v>
      </c>
      <c r="Q65" s="55" t="s">
        <v>329</v>
      </c>
      <c r="R65" s="55"/>
      <c r="S65" s="55"/>
      <c r="T65" s="129"/>
      <c r="U65" s="123">
        <f>'3. melléklet'!I65</f>
        <v>0</v>
      </c>
      <c r="V65" s="123">
        <f>'3. melléklet'!J65</f>
        <v>0</v>
      </c>
      <c r="W65" s="123">
        <f>'3. melléklet'!K65</f>
        <v>0</v>
      </c>
      <c r="X65" s="331">
        <f>'3. melléklet'!L65</f>
        <v>0</v>
      </c>
      <c r="Y65" s="142" t="s">
        <v>692</v>
      </c>
      <c r="Z65" s="56"/>
      <c r="AA65" s="46"/>
      <c r="AB65" s="251" t="s">
        <v>319</v>
      </c>
      <c r="AC65" s="55" t="s">
        <v>329</v>
      </c>
      <c r="AD65" s="55"/>
      <c r="AE65" s="55"/>
      <c r="AF65" s="129"/>
      <c r="AG65" s="123">
        <f>'4. melléklet'!I65+'5. melléklet'!I65</f>
        <v>0</v>
      </c>
      <c r="AH65" s="123">
        <f>'4. melléklet'!J65+'5. melléklet'!J65</f>
        <v>0</v>
      </c>
      <c r="AI65" s="123">
        <f>'4. melléklet'!K65+'5. melléklet'!K65</f>
        <v>0</v>
      </c>
      <c r="AJ65" s="331"/>
      <c r="AK65" s="142" t="s">
        <v>816</v>
      </c>
      <c r="AL65" s="56"/>
      <c r="AM65" s="46"/>
      <c r="AN65" s="251" t="s">
        <v>319</v>
      </c>
      <c r="AO65" s="55" t="s">
        <v>329</v>
      </c>
      <c r="AP65" s="55"/>
      <c r="AQ65" s="55"/>
      <c r="AR65" s="129"/>
      <c r="AS65" s="123">
        <f t="shared" si="2"/>
        <v>0</v>
      </c>
      <c r="AT65" s="123">
        <f t="shared" si="3"/>
        <v>0</v>
      </c>
      <c r="AU65" s="123">
        <f t="shared" si="4"/>
        <v>0</v>
      </c>
      <c r="AV65" s="331"/>
    </row>
    <row r="66" spans="1:48" s="57" customFormat="1" ht="15" customHeight="1" thickBot="1">
      <c r="A66" s="142" t="s">
        <v>101</v>
      </c>
      <c r="B66" s="56"/>
      <c r="C66" s="46"/>
      <c r="D66" s="251" t="s">
        <v>320</v>
      </c>
      <c r="E66" s="55" t="s">
        <v>156</v>
      </c>
      <c r="F66" s="55"/>
      <c r="G66" s="55"/>
      <c r="H66" s="129"/>
      <c r="I66" s="123">
        <f>'2. melléklet'!I66</f>
        <v>350969</v>
      </c>
      <c r="J66" s="123">
        <f>'2. melléklet'!J66</f>
        <v>348718</v>
      </c>
      <c r="K66" s="123">
        <f>'2. melléklet'!K66</f>
        <v>348718</v>
      </c>
      <c r="L66" s="331">
        <f>'2. melléklet'!L66</f>
        <v>1</v>
      </c>
      <c r="M66" s="142" t="s">
        <v>569</v>
      </c>
      <c r="N66" s="56"/>
      <c r="O66" s="46"/>
      <c r="P66" s="251" t="s">
        <v>320</v>
      </c>
      <c r="Q66" s="55" t="s">
        <v>156</v>
      </c>
      <c r="R66" s="55"/>
      <c r="S66" s="55"/>
      <c r="T66" s="129"/>
      <c r="U66" s="123">
        <f>'3. melléklet'!I66</f>
        <v>600</v>
      </c>
      <c r="V66" s="123">
        <f>'3. melléklet'!J66</f>
        <v>574</v>
      </c>
      <c r="W66" s="123">
        <f>'3. melléklet'!K66</f>
        <v>574</v>
      </c>
      <c r="X66" s="331">
        <f>'3. melléklet'!L66</f>
        <v>1</v>
      </c>
      <c r="Y66" s="142" t="s">
        <v>693</v>
      </c>
      <c r="Z66" s="56"/>
      <c r="AA66" s="46"/>
      <c r="AB66" s="251" t="s">
        <v>320</v>
      </c>
      <c r="AC66" s="55" t="s">
        <v>156</v>
      </c>
      <c r="AD66" s="55"/>
      <c r="AE66" s="55"/>
      <c r="AF66" s="129"/>
      <c r="AG66" s="123">
        <f>'4. melléklet'!I66+'5. melléklet'!I66</f>
        <v>5500</v>
      </c>
      <c r="AH66" s="123">
        <f>'4. melléklet'!J66+'5. melléklet'!J66</f>
        <v>3700</v>
      </c>
      <c r="AI66" s="123">
        <f>'4. melléklet'!K66+'5. melléklet'!K66</f>
        <v>3700</v>
      </c>
      <c r="AJ66" s="331">
        <f>AI66/AH66</f>
        <v>1</v>
      </c>
      <c r="AK66" s="142" t="s">
        <v>817</v>
      </c>
      <c r="AL66" s="56"/>
      <c r="AM66" s="46"/>
      <c r="AN66" s="251" t="s">
        <v>320</v>
      </c>
      <c r="AO66" s="55" t="s">
        <v>156</v>
      </c>
      <c r="AP66" s="55"/>
      <c r="AQ66" s="55"/>
      <c r="AR66" s="129"/>
      <c r="AS66" s="123">
        <f t="shared" si="2"/>
        <v>357069</v>
      </c>
      <c r="AT66" s="123">
        <f t="shared" si="3"/>
        <v>352992</v>
      </c>
      <c r="AU66" s="123">
        <f t="shared" si="4"/>
        <v>352992</v>
      </c>
      <c r="AV66" s="331">
        <f t="shared" si="1"/>
        <v>1</v>
      </c>
    </row>
    <row r="67" spans="1:48" s="57" customFormat="1" ht="15" customHeight="1" thickBot="1">
      <c r="A67" s="142" t="s">
        <v>102</v>
      </c>
      <c r="B67" s="56"/>
      <c r="C67" s="46"/>
      <c r="D67" s="251" t="s">
        <v>321</v>
      </c>
      <c r="E67" s="55" t="s">
        <v>233</v>
      </c>
      <c r="F67" s="55"/>
      <c r="G67" s="55"/>
      <c r="H67" s="129"/>
      <c r="I67" s="123">
        <f>'2. melléklet'!I67</f>
        <v>14857</v>
      </c>
      <c r="J67" s="123">
        <f>'2. melléklet'!J67</f>
        <v>14857</v>
      </c>
      <c r="K67" s="123">
        <f>'2. melléklet'!K67</f>
        <v>0</v>
      </c>
      <c r="L67" s="331">
        <f>'2. melléklet'!L67</f>
        <v>0</v>
      </c>
      <c r="M67" s="142" t="s">
        <v>570</v>
      </c>
      <c r="N67" s="56"/>
      <c r="O67" s="46"/>
      <c r="P67" s="251" t="s">
        <v>321</v>
      </c>
      <c r="Q67" s="55" t="s">
        <v>233</v>
      </c>
      <c r="R67" s="55"/>
      <c r="S67" s="55"/>
      <c r="T67" s="129"/>
      <c r="U67" s="123">
        <f>'3. melléklet'!I67</f>
        <v>0</v>
      </c>
      <c r="V67" s="123">
        <f>'3. melléklet'!J67</f>
        <v>0</v>
      </c>
      <c r="W67" s="123">
        <f>'3. melléklet'!K67</f>
        <v>76709</v>
      </c>
      <c r="X67" s="331">
        <f>'3. melléklet'!L67</f>
        <v>0</v>
      </c>
      <c r="Y67" s="142" t="s">
        <v>694</v>
      </c>
      <c r="Z67" s="56"/>
      <c r="AA67" s="46"/>
      <c r="AB67" s="251" t="s">
        <v>321</v>
      </c>
      <c r="AC67" s="55" t="s">
        <v>233</v>
      </c>
      <c r="AD67" s="55"/>
      <c r="AE67" s="55"/>
      <c r="AF67" s="129"/>
      <c r="AG67" s="123">
        <f>'4. melléklet'!I67+'5. melléklet'!I67</f>
        <v>0</v>
      </c>
      <c r="AH67" s="123">
        <f>'4. melléklet'!J67+'5. melléklet'!J67</f>
        <v>0</v>
      </c>
      <c r="AI67" s="123">
        <f>'4. melléklet'!K67+'5. melléklet'!K67</f>
        <v>0</v>
      </c>
      <c r="AJ67" s="331"/>
      <c r="AK67" s="142" t="s">
        <v>818</v>
      </c>
      <c r="AL67" s="56"/>
      <c r="AM67" s="46"/>
      <c r="AN67" s="251" t="s">
        <v>321</v>
      </c>
      <c r="AO67" s="55" t="s">
        <v>233</v>
      </c>
      <c r="AP67" s="55"/>
      <c r="AQ67" s="55"/>
      <c r="AR67" s="129"/>
      <c r="AS67" s="123">
        <f t="shared" si="2"/>
        <v>14857</v>
      </c>
      <c r="AT67" s="123">
        <f t="shared" si="3"/>
        <v>14857</v>
      </c>
      <c r="AU67" s="123">
        <f t="shared" si="4"/>
        <v>76709</v>
      </c>
      <c r="AV67" s="331">
        <f t="shared" si="1"/>
        <v>5.163155414955913</v>
      </c>
    </row>
    <row r="68" spans="1:48" s="57" customFormat="1" ht="15" customHeight="1" thickBot="1">
      <c r="A68" s="236" t="s">
        <v>103</v>
      </c>
      <c r="B68" s="237"/>
      <c r="C68" s="238"/>
      <c r="D68" s="252" t="s">
        <v>322</v>
      </c>
      <c r="E68" s="239" t="s">
        <v>330</v>
      </c>
      <c r="F68" s="239"/>
      <c r="G68" s="239"/>
      <c r="H68" s="240"/>
      <c r="I68" s="241">
        <f>'2. melléklet'!I68</f>
        <v>0</v>
      </c>
      <c r="J68" s="241">
        <f>'2. melléklet'!J68</f>
        <v>0</v>
      </c>
      <c r="K68" s="241">
        <f>'2. melléklet'!K68</f>
        <v>0</v>
      </c>
      <c r="L68" s="335">
        <f>'2. melléklet'!L68</f>
        <v>0</v>
      </c>
      <c r="M68" s="142" t="s">
        <v>571</v>
      </c>
      <c r="N68" s="237"/>
      <c r="O68" s="238"/>
      <c r="P68" s="252" t="s">
        <v>322</v>
      </c>
      <c r="Q68" s="239" t="s">
        <v>330</v>
      </c>
      <c r="R68" s="239"/>
      <c r="S68" s="239"/>
      <c r="T68" s="240"/>
      <c r="U68" s="241">
        <f>'3. melléklet'!I68</f>
        <v>163551</v>
      </c>
      <c r="V68" s="241">
        <f>'3. melléklet'!J68</f>
        <v>163751</v>
      </c>
      <c r="W68" s="241">
        <f>'3. melléklet'!K68</f>
        <v>0</v>
      </c>
      <c r="X68" s="335">
        <f>'3. melléklet'!L68</f>
        <v>0</v>
      </c>
      <c r="Y68" s="142" t="s">
        <v>695</v>
      </c>
      <c r="Z68" s="237"/>
      <c r="AA68" s="238"/>
      <c r="AB68" s="252" t="s">
        <v>322</v>
      </c>
      <c r="AC68" s="239" t="s">
        <v>330</v>
      </c>
      <c r="AD68" s="239"/>
      <c r="AE68" s="239"/>
      <c r="AF68" s="240"/>
      <c r="AG68" s="241">
        <f>'4. melléklet'!I68+'5. melléklet'!I68</f>
        <v>338758</v>
      </c>
      <c r="AH68" s="241">
        <f>'4. melléklet'!J68+'5. melléklet'!J68</f>
        <v>339626</v>
      </c>
      <c r="AI68" s="241">
        <f>'4. melléklet'!K68+'5. melléklet'!K68</f>
        <v>165629</v>
      </c>
      <c r="AJ68" s="335">
        <f>AI68/AH68</f>
        <v>0.48768056626995576</v>
      </c>
      <c r="AK68" s="142" t="s">
        <v>819</v>
      </c>
      <c r="AL68" s="237"/>
      <c r="AM68" s="238"/>
      <c r="AN68" s="252" t="s">
        <v>322</v>
      </c>
      <c r="AO68" s="239" t="s">
        <v>330</v>
      </c>
      <c r="AP68" s="239"/>
      <c r="AQ68" s="239"/>
      <c r="AR68" s="240"/>
      <c r="AS68" s="241">
        <f t="shared" si="2"/>
        <v>502309</v>
      </c>
      <c r="AT68" s="241">
        <f t="shared" si="3"/>
        <v>503377</v>
      </c>
      <c r="AU68" s="241">
        <f t="shared" si="4"/>
        <v>165629</v>
      </c>
      <c r="AV68" s="335">
        <f t="shared" si="1"/>
        <v>0.3290356929299511</v>
      </c>
    </row>
    <row r="69" spans="1:48" s="76" customFormat="1" ht="15" customHeight="1" thickBot="1">
      <c r="A69" s="142" t="s">
        <v>104</v>
      </c>
      <c r="B69" s="77"/>
      <c r="C69" s="78" t="s">
        <v>324</v>
      </c>
      <c r="D69" s="79" t="s">
        <v>323</v>
      </c>
      <c r="E69" s="79"/>
      <c r="F69" s="79"/>
      <c r="G69" s="79"/>
      <c r="H69" s="128"/>
      <c r="I69" s="81">
        <f>'2. melléklet'!I69</f>
        <v>0</v>
      </c>
      <c r="J69" s="81">
        <f>'2. melléklet'!J69</f>
        <v>0</v>
      </c>
      <c r="K69" s="81">
        <f>'2. melléklet'!K69</f>
        <v>0</v>
      </c>
      <c r="L69" s="360">
        <f>'2. melléklet'!L69</f>
        <v>0</v>
      </c>
      <c r="M69" s="142" t="s">
        <v>572</v>
      </c>
      <c r="N69" s="77"/>
      <c r="O69" s="78" t="s">
        <v>324</v>
      </c>
      <c r="P69" s="79" t="s">
        <v>323</v>
      </c>
      <c r="Q69" s="79"/>
      <c r="R69" s="79"/>
      <c r="S69" s="79"/>
      <c r="T69" s="128"/>
      <c r="U69" s="81">
        <f>'3. melléklet'!I69</f>
        <v>0</v>
      </c>
      <c r="V69" s="81">
        <f>'3. melléklet'!J69</f>
        <v>0</v>
      </c>
      <c r="W69" s="81">
        <f>'3. melléklet'!K69</f>
        <v>0</v>
      </c>
      <c r="X69" s="360">
        <f>'3. melléklet'!L69</f>
        <v>0</v>
      </c>
      <c r="Y69" s="142" t="s">
        <v>696</v>
      </c>
      <c r="Z69" s="77"/>
      <c r="AA69" s="78" t="s">
        <v>324</v>
      </c>
      <c r="AB69" s="79" t="s">
        <v>323</v>
      </c>
      <c r="AC69" s="79"/>
      <c r="AD69" s="79"/>
      <c r="AE69" s="79"/>
      <c r="AF69" s="128"/>
      <c r="AG69" s="81">
        <f>'4. melléklet'!I69+'5. melléklet'!I69</f>
        <v>0</v>
      </c>
      <c r="AH69" s="81">
        <f>'4. melléklet'!J69+'5. melléklet'!J69</f>
        <v>0</v>
      </c>
      <c r="AI69" s="81">
        <f>'4. melléklet'!K69+'5. melléklet'!K69</f>
        <v>0</v>
      </c>
      <c r="AJ69" s="360"/>
      <c r="AK69" s="142" t="s">
        <v>820</v>
      </c>
      <c r="AL69" s="77"/>
      <c r="AM69" s="78" t="s">
        <v>324</v>
      </c>
      <c r="AN69" s="79" t="s">
        <v>323</v>
      </c>
      <c r="AO69" s="79"/>
      <c r="AP69" s="79"/>
      <c r="AQ69" s="79"/>
      <c r="AR69" s="128"/>
      <c r="AS69" s="81">
        <f t="shared" si="2"/>
        <v>0</v>
      </c>
      <c r="AT69" s="81">
        <f t="shared" si="3"/>
        <v>0</v>
      </c>
      <c r="AU69" s="81">
        <f t="shared" si="4"/>
        <v>0</v>
      </c>
      <c r="AV69" s="369"/>
    </row>
    <row r="70" spans="1:48" s="227" customFormat="1" ht="15" customHeight="1" thickBot="1">
      <c r="A70" s="142" t="s">
        <v>105</v>
      </c>
      <c r="B70" s="221"/>
      <c r="C70" s="222" t="s">
        <v>325</v>
      </c>
      <c r="D70" s="232" t="s">
        <v>327</v>
      </c>
      <c r="E70" s="233"/>
      <c r="F70" s="233"/>
      <c r="G70" s="233"/>
      <c r="H70" s="234"/>
      <c r="I70" s="235">
        <f>'2. melléklet'!I70</f>
        <v>0</v>
      </c>
      <c r="J70" s="235">
        <f>'2. melléklet'!J70</f>
        <v>0</v>
      </c>
      <c r="K70" s="235">
        <f>'2. melléklet'!K70</f>
        <v>0</v>
      </c>
      <c r="L70" s="362">
        <f>'2. melléklet'!L70</f>
        <v>0</v>
      </c>
      <c r="M70" s="142" t="s">
        <v>573</v>
      </c>
      <c r="N70" s="221"/>
      <c r="O70" s="222" t="s">
        <v>325</v>
      </c>
      <c r="P70" s="232" t="s">
        <v>327</v>
      </c>
      <c r="Q70" s="233"/>
      <c r="R70" s="233"/>
      <c r="S70" s="233"/>
      <c r="T70" s="234"/>
      <c r="U70" s="235">
        <f>'3. melléklet'!I70</f>
        <v>0</v>
      </c>
      <c r="V70" s="235">
        <f>'3. melléklet'!J70</f>
        <v>0</v>
      </c>
      <c r="W70" s="235">
        <f>'3. melléklet'!K70</f>
        <v>0</v>
      </c>
      <c r="X70" s="362">
        <f>'3. melléklet'!L70</f>
        <v>0</v>
      </c>
      <c r="Y70" s="142" t="s">
        <v>697</v>
      </c>
      <c r="Z70" s="221"/>
      <c r="AA70" s="222" t="s">
        <v>325</v>
      </c>
      <c r="AB70" s="232" t="s">
        <v>327</v>
      </c>
      <c r="AC70" s="233"/>
      <c r="AD70" s="233"/>
      <c r="AE70" s="233"/>
      <c r="AF70" s="234"/>
      <c r="AG70" s="235">
        <f>'4. melléklet'!I70+'5. melléklet'!I70</f>
        <v>0</v>
      </c>
      <c r="AH70" s="235">
        <f>'4. melléklet'!J70+'5. melléklet'!J70</f>
        <v>0</v>
      </c>
      <c r="AI70" s="235">
        <f>'4. melléklet'!K70+'5. melléklet'!K70</f>
        <v>0</v>
      </c>
      <c r="AJ70" s="362"/>
      <c r="AK70" s="142" t="s">
        <v>821</v>
      </c>
      <c r="AL70" s="221"/>
      <c r="AM70" s="222" t="s">
        <v>325</v>
      </c>
      <c r="AN70" s="232" t="s">
        <v>327</v>
      </c>
      <c r="AO70" s="233"/>
      <c r="AP70" s="233"/>
      <c r="AQ70" s="233"/>
      <c r="AR70" s="234"/>
      <c r="AS70" s="235">
        <f t="shared" si="2"/>
        <v>0</v>
      </c>
      <c r="AT70" s="235">
        <f t="shared" si="3"/>
        <v>0</v>
      </c>
      <c r="AU70" s="235">
        <f t="shared" si="4"/>
        <v>0</v>
      </c>
      <c r="AV70" s="362"/>
    </row>
    <row r="71" spans="1:48" s="227" customFormat="1" ht="15" customHeight="1" thickBot="1">
      <c r="A71" s="142" t="s">
        <v>106</v>
      </c>
      <c r="B71" s="221"/>
      <c r="C71" s="222" t="s">
        <v>326</v>
      </c>
      <c r="D71" s="223" t="s">
        <v>328</v>
      </c>
      <c r="E71" s="224"/>
      <c r="F71" s="224"/>
      <c r="G71" s="224"/>
      <c r="H71" s="226"/>
      <c r="I71" s="225">
        <f>'2. melléklet'!I71</f>
        <v>0</v>
      </c>
      <c r="J71" s="225">
        <f>'2. melléklet'!J71</f>
        <v>0</v>
      </c>
      <c r="K71" s="225">
        <f>'2. melléklet'!K71</f>
        <v>0</v>
      </c>
      <c r="L71" s="363">
        <f>'2. melléklet'!L71</f>
        <v>0</v>
      </c>
      <c r="M71" s="142" t="s">
        <v>574</v>
      </c>
      <c r="N71" s="221"/>
      <c r="O71" s="222" t="s">
        <v>326</v>
      </c>
      <c r="P71" s="223" t="s">
        <v>328</v>
      </c>
      <c r="Q71" s="224"/>
      <c r="R71" s="224"/>
      <c r="S71" s="224"/>
      <c r="T71" s="226"/>
      <c r="U71" s="225">
        <f>'3. melléklet'!I71</f>
        <v>0</v>
      </c>
      <c r="V71" s="225">
        <f>'3. melléklet'!J71</f>
        <v>0</v>
      </c>
      <c r="W71" s="225">
        <f>'3. melléklet'!K71</f>
        <v>0</v>
      </c>
      <c r="X71" s="363">
        <f>'3. melléklet'!L71</f>
        <v>0</v>
      </c>
      <c r="Y71" s="142" t="s">
        <v>698</v>
      </c>
      <c r="Z71" s="221"/>
      <c r="AA71" s="222" t="s">
        <v>326</v>
      </c>
      <c r="AB71" s="223" t="s">
        <v>328</v>
      </c>
      <c r="AC71" s="224"/>
      <c r="AD71" s="224"/>
      <c r="AE71" s="224"/>
      <c r="AF71" s="226"/>
      <c r="AG71" s="225">
        <f>'4. melléklet'!I71+'5. melléklet'!I71</f>
        <v>0</v>
      </c>
      <c r="AH71" s="225">
        <f>'4. melléklet'!J71+'5. melléklet'!J71</f>
        <v>0</v>
      </c>
      <c r="AI71" s="225">
        <f>'4. melléklet'!K71+'5. melléklet'!K71</f>
        <v>0</v>
      </c>
      <c r="AJ71" s="363"/>
      <c r="AK71" s="142" t="s">
        <v>822</v>
      </c>
      <c r="AL71" s="221"/>
      <c r="AM71" s="222" t="s">
        <v>326</v>
      </c>
      <c r="AN71" s="223" t="s">
        <v>328</v>
      </c>
      <c r="AO71" s="224"/>
      <c r="AP71" s="224"/>
      <c r="AQ71" s="224"/>
      <c r="AR71" s="226"/>
      <c r="AS71" s="225">
        <f t="shared" si="2"/>
        <v>0</v>
      </c>
      <c r="AT71" s="225">
        <f t="shared" si="3"/>
        <v>0</v>
      </c>
      <c r="AU71" s="225">
        <f t="shared" si="4"/>
        <v>0</v>
      </c>
      <c r="AV71" s="363"/>
    </row>
    <row r="72" spans="1:48" s="76" customFormat="1" ht="30" customHeight="1" thickBot="1">
      <c r="A72" s="142" t="s">
        <v>107</v>
      </c>
      <c r="B72" s="408" t="s">
        <v>433</v>
      </c>
      <c r="C72" s="409"/>
      <c r="D72" s="409"/>
      <c r="E72" s="409"/>
      <c r="F72" s="409"/>
      <c r="G72" s="409"/>
      <c r="H72" s="409"/>
      <c r="I72" s="89">
        <f>'2. melléklet'!I72</f>
        <v>1302299</v>
      </c>
      <c r="J72" s="89">
        <f>'2. melléklet'!J72</f>
        <v>1392771</v>
      </c>
      <c r="K72" s="89">
        <f>'2. melléklet'!K72</f>
        <v>854729</v>
      </c>
      <c r="L72" s="338">
        <f>'2. melléklet'!L72</f>
        <v>0.6136895440815467</v>
      </c>
      <c r="M72" s="142" t="s">
        <v>575</v>
      </c>
      <c r="N72" s="408" t="s">
        <v>433</v>
      </c>
      <c r="O72" s="409"/>
      <c r="P72" s="409"/>
      <c r="Q72" s="409"/>
      <c r="R72" s="409"/>
      <c r="S72" s="409"/>
      <c r="T72" s="409"/>
      <c r="U72" s="89">
        <f>'3. melléklet'!I72</f>
        <v>171913</v>
      </c>
      <c r="V72" s="89">
        <f>'3. melléklet'!J72</f>
        <v>175319</v>
      </c>
      <c r="W72" s="89">
        <f>'3. melléklet'!K72</f>
        <v>88576</v>
      </c>
      <c r="X72" s="338">
        <f>'3. melléklet'!L72</f>
        <v>0.5052276136642349</v>
      </c>
      <c r="Y72" s="142" t="s">
        <v>699</v>
      </c>
      <c r="Z72" s="408" t="s">
        <v>433</v>
      </c>
      <c r="AA72" s="409"/>
      <c r="AB72" s="409"/>
      <c r="AC72" s="409"/>
      <c r="AD72" s="409"/>
      <c r="AE72" s="409"/>
      <c r="AF72" s="409"/>
      <c r="AG72" s="89">
        <f>'4. melléklet'!I72+'5. melléklet'!I72</f>
        <v>383257</v>
      </c>
      <c r="AH72" s="89">
        <f>'4. melléklet'!J72+'5. melléklet'!J72</f>
        <v>385480</v>
      </c>
      <c r="AI72" s="89">
        <f>'4. melléklet'!K72+'5. melléklet'!K72</f>
        <v>197865</v>
      </c>
      <c r="AJ72" s="338">
        <f>AI72/AH72</f>
        <v>0.5132951125869046</v>
      </c>
      <c r="AK72" s="142" t="s">
        <v>823</v>
      </c>
      <c r="AL72" s="408" t="s">
        <v>433</v>
      </c>
      <c r="AM72" s="409"/>
      <c r="AN72" s="409"/>
      <c r="AO72" s="409"/>
      <c r="AP72" s="409"/>
      <c r="AQ72" s="409"/>
      <c r="AR72" s="409"/>
      <c r="AS72" s="89">
        <f>I72+U72+AG72-AS68</f>
        <v>1355160</v>
      </c>
      <c r="AT72" s="89">
        <f>J72+V72+AH72-AT68</f>
        <v>1450193</v>
      </c>
      <c r="AU72" s="89">
        <f>K72+W72+AI72-AU68</f>
        <v>975541</v>
      </c>
      <c r="AV72" s="338">
        <f>AU72/AT72</f>
        <v>0.6726973582136998</v>
      </c>
    </row>
    <row r="73" spans="1:48" s="30" customFormat="1" ht="15" customHeight="1" thickBot="1">
      <c r="A73" s="142" t="s">
        <v>108</v>
      </c>
      <c r="B73" s="63"/>
      <c r="C73" s="63"/>
      <c r="D73" s="63"/>
      <c r="E73" s="63"/>
      <c r="F73" s="63"/>
      <c r="G73" s="63"/>
      <c r="H73" s="63"/>
      <c r="I73" s="63"/>
      <c r="J73" s="63"/>
      <c r="K73" s="63"/>
      <c r="L73" s="63"/>
      <c r="M73" s="142" t="s">
        <v>576</v>
      </c>
      <c r="N73" s="63"/>
      <c r="O73" s="63"/>
      <c r="P73" s="63"/>
      <c r="Q73" s="63"/>
      <c r="R73" s="63"/>
      <c r="S73" s="63"/>
      <c r="T73" s="63"/>
      <c r="U73" s="63"/>
      <c r="V73" s="63"/>
      <c r="W73" s="63"/>
      <c r="X73" s="63"/>
      <c r="Y73" s="142" t="s">
        <v>700</v>
      </c>
      <c r="Z73" s="63"/>
      <c r="AA73" s="63"/>
      <c r="AB73" s="63"/>
      <c r="AC73" s="63"/>
      <c r="AD73" s="63"/>
      <c r="AE73" s="63"/>
      <c r="AF73" s="63"/>
      <c r="AG73" s="63"/>
      <c r="AH73" s="63"/>
      <c r="AI73" s="63"/>
      <c r="AJ73" s="63"/>
      <c r="AK73" s="142" t="s">
        <v>824</v>
      </c>
      <c r="AL73" s="63"/>
      <c r="AM73" s="63"/>
      <c r="AN73" s="63"/>
      <c r="AO73" s="63"/>
      <c r="AP73" s="63"/>
      <c r="AQ73" s="63"/>
      <c r="AR73" s="63"/>
      <c r="AS73" s="63"/>
      <c r="AT73" s="63"/>
      <c r="AU73" s="63"/>
      <c r="AV73" s="63"/>
    </row>
    <row r="74" spans="1:48" ht="124.5" customHeight="1" thickBot="1">
      <c r="A74" s="142" t="s">
        <v>109</v>
      </c>
      <c r="B74" s="410" t="s">
        <v>87</v>
      </c>
      <c r="C74" s="411"/>
      <c r="D74" s="411"/>
      <c r="E74" s="411"/>
      <c r="F74" s="411"/>
      <c r="G74" s="411"/>
      <c r="H74" s="412"/>
      <c r="I74" s="31" t="s">
        <v>900</v>
      </c>
      <c r="J74" s="31" t="s">
        <v>901</v>
      </c>
      <c r="K74" s="31" t="s">
        <v>902</v>
      </c>
      <c r="L74" s="31" t="s">
        <v>903</v>
      </c>
      <c r="M74" s="142" t="s">
        <v>577</v>
      </c>
      <c r="N74" s="410" t="s">
        <v>87</v>
      </c>
      <c r="O74" s="411"/>
      <c r="P74" s="411"/>
      <c r="Q74" s="411"/>
      <c r="R74" s="411"/>
      <c r="S74" s="411"/>
      <c r="T74" s="412"/>
      <c r="U74" s="31" t="s">
        <v>904</v>
      </c>
      <c r="V74" s="31" t="s">
        <v>905</v>
      </c>
      <c r="W74" s="31" t="s">
        <v>906</v>
      </c>
      <c r="X74" s="31" t="s">
        <v>907</v>
      </c>
      <c r="Y74" s="142" t="s">
        <v>701</v>
      </c>
      <c r="Z74" s="410" t="s">
        <v>87</v>
      </c>
      <c r="AA74" s="411"/>
      <c r="AB74" s="411"/>
      <c r="AC74" s="411"/>
      <c r="AD74" s="411"/>
      <c r="AE74" s="411"/>
      <c r="AF74" s="412"/>
      <c r="AG74" s="31" t="s">
        <v>908</v>
      </c>
      <c r="AH74" s="31" t="s">
        <v>909</v>
      </c>
      <c r="AI74" s="31" t="s">
        <v>910</v>
      </c>
      <c r="AJ74" s="31" t="s">
        <v>911</v>
      </c>
      <c r="AK74" s="142" t="s">
        <v>825</v>
      </c>
      <c r="AL74" s="410" t="s">
        <v>87</v>
      </c>
      <c r="AM74" s="411"/>
      <c r="AN74" s="411"/>
      <c r="AO74" s="411"/>
      <c r="AP74" s="411"/>
      <c r="AQ74" s="411"/>
      <c r="AR74" s="412"/>
      <c r="AS74" s="31" t="s">
        <v>912</v>
      </c>
      <c r="AT74" s="31" t="s">
        <v>913</v>
      </c>
      <c r="AU74" s="31" t="s">
        <v>914</v>
      </c>
      <c r="AV74" s="31" t="s">
        <v>915</v>
      </c>
    </row>
    <row r="75" spans="1:48" s="96" customFormat="1" ht="16.5" thickBot="1">
      <c r="A75" s="142" t="s">
        <v>110</v>
      </c>
      <c r="B75" s="93" t="s">
        <v>79</v>
      </c>
      <c r="C75" s="94" t="s">
        <v>331</v>
      </c>
      <c r="D75" s="94"/>
      <c r="E75" s="94"/>
      <c r="F75" s="94"/>
      <c r="G75" s="94"/>
      <c r="H75" s="94"/>
      <c r="I75" s="95">
        <f>'2. melléklet'!I75</f>
        <v>509637</v>
      </c>
      <c r="J75" s="95">
        <f>'2. melléklet'!J75</f>
        <v>518881</v>
      </c>
      <c r="K75" s="95">
        <f>'2. melléklet'!K75</f>
        <v>134998</v>
      </c>
      <c r="L75" s="350">
        <f>'2. melléklet'!L75</f>
        <v>0.26017140731689925</v>
      </c>
      <c r="M75" s="142" t="s">
        <v>578</v>
      </c>
      <c r="N75" s="93" t="s">
        <v>79</v>
      </c>
      <c r="O75" s="94" t="s">
        <v>331</v>
      </c>
      <c r="P75" s="94"/>
      <c r="Q75" s="94"/>
      <c r="R75" s="94"/>
      <c r="S75" s="94"/>
      <c r="T75" s="94"/>
      <c r="U75" s="95">
        <f>'3. melléklet'!I75</f>
        <v>170013</v>
      </c>
      <c r="V75" s="95">
        <f>'3. melléklet'!J75</f>
        <v>173419</v>
      </c>
      <c r="W75" s="95">
        <f>'3. melléklet'!K75</f>
        <v>79733</v>
      </c>
      <c r="X75" s="350">
        <f>'3. melléklet'!L75</f>
        <v>0.4597708440251645</v>
      </c>
      <c r="Y75" s="142" t="s">
        <v>702</v>
      </c>
      <c r="Z75" s="93" t="s">
        <v>79</v>
      </c>
      <c r="AA75" s="94" t="s">
        <v>331</v>
      </c>
      <c r="AB75" s="94"/>
      <c r="AC75" s="94"/>
      <c r="AD75" s="94"/>
      <c r="AE75" s="94"/>
      <c r="AF75" s="94"/>
      <c r="AG75" s="95">
        <f>'4. melléklet'!I75+'5. melléklet'!I75</f>
        <v>378872</v>
      </c>
      <c r="AH75" s="95">
        <f>'4. melléklet'!J75+'5. melléklet'!J75</f>
        <v>379814</v>
      </c>
      <c r="AI75" s="95">
        <f>'4. melléklet'!K75+'5. melléklet'!K75</f>
        <v>181520</v>
      </c>
      <c r="AJ75" s="350">
        <f>AI75/AH75</f>
        <v>0.4779181388785037</v>
      </c>
      <c r="AK75" s="142" t="s">
        <v>826</v>
      </c>
      <c r="AL75" s="93" t="s">
        <v>79</v>
      </c>
      <c r="AM75" s="94" t="s">
        <v>331</v>
      </c>
      <c r="AN75" s="94"/>
      <c r="AO75" s="94"/>
      <c r="AP75" s="94"/>
      <c r="AQ75" s="94"/>
      <c r="AR75" s="94"/>
      <c r="AS75" s="95">
        <f aca="true" t="shared" si="5" ref="AS75:AS103">I75+U75+AG75</f>
        <v>1058522</v>
      </c>
      <c r="AT75" s="95">
        <f aca="true" t="shared" si="6" ref="AT75:AT103">J75+V75+AH75</f>
        <v>1072114</v>
      </c>
      <c r="AU75" s="95">
        <f aca="true" t="shared" si="7" ref="AU75:AU103">K75+W75+AI75</f>
        <v>396251</v>
      </c>
      <c r="AV75" s="350">
        <f>AU75/AT75</f>
        <v>0.3695978226196095</v>
      </c>
    </row>
    <row r="76" spans="1:48" s="96" customFormat="1" ht="16.5" thickBot="1">
      <c r="A76" s="142" t="s">
        <v>111</v>
      </c>
      <c r="B76" s="97"/>
      <c r="C76" s="98" t="s">
        <v>332</v>
      </c>
      <c r="D76" s="99" t="s">
        <v>85</v>
      </c>
      <c r="E76" s="99"/>
      <c r="F76" s="99"/>
      <c r="G76" s="99"/>
      <c r="H76" s="100"/>
      <c r="I76" s="101">
        <f>'2. melléklet'!I76</f>
        <v>39151</v>
      </c>
      <c r="J76" s="101">
        <f>'2. melléklet'!J76</f>
        <v>39151</v>
      </c>
      <c r="K76" s="101">
        <f>'2. melléklet'!K76</f>
        <v>24792</v>
      </c>
      <c r="L76" s="351">
        <f>'2. melléklet'!L76</f>
        <v>0.6332405302546551</v>
      </c>
      <c r="M76" s="142" t="s">
        <v>579</v>
      </c>
      <c r="N76" s="97"/>
      <c r="O76" s="98" t="s">
        <v>332</v>
      </c>
      <c r="P76" s="99" t="s">
        <v>85</v>
      </c>
      <c r="Q76" s="99"/>
      <c r="R76" s="99"/>
      <c r="S76" s="99"/>
      <c r="T76" s="100"/>
      <c r="U76" s="101">
        <f>'3. melléklet'!I76</f>
        <v>114897</v>
      </c>
      <c r="V76" s="101">
        <f>'3. melléklet'!J76</f>
        <v>114897</v>
      </c>
      <c r="W76" s="101">
        <f>'3. melléklet'!K76</f>
        <v>48800</v>
      </c>
      <c r="X76" s="351">
        <f>'3. melléklet'!L76</f>
        <v>0.4247282348538256</v>
      </c>
      <c r="Y76" s="142" t="s">
        <v>703</v>
      </c>
      <c r="Z76" s="97"/>
      <c r="AA76" s="98" t="s">
        <v>332</v>
      </c>
      <c r="AB76" s="99" t="s">
        <v>85</v>
      </c>
      <c r="AC76" s="99"/>
      <c r="AD76" s="99"/>
      <c r="AE76" s="99"/>
      <c r="AF76" s="100"/>
      <c r="AG76" s="101">
        <f>'4. melléklet'!I76+'5. melléklet'!I76</f>
        <v>197208</v>
      </c>
      <c r="AH76" s="101">
        <f>'4. melléklet'!J76+'5. melléklet'!J76</f>
        <v>197335</v>
      </c>
      <c r="AI76" s="101">
        <f>'4. melléklet'!K76+'5. melléklet'!K76</f>
        <v>86808</v>
      </c>
      <c r="AJ76" s="351">
        <f>AI76/AH76</f>
        <v>0.43990169001950996</v>
      </c>
      <c r="AK76" s="142" t="s">
        <v>827</v>
      </c>
      <c r="AL76" s="97"/>
      <c r="AM76" s="98" t="s">
        <v>332</v>
      </c>
      <c r="AN76" s="99" t="s">
        <v>85</v>
      </c>
      <c r="AO76" s="99"/>
      <c r="AP76" s="99"/>
      <c r="AQ76" s="99"/>
      <c r="AR76" s="100"/>
      <c r="AS76" s="101">
        <f t="shared" si="5"/>
        <v>351256</v>
      </c>
      <c r="AT76" s="101">
        <f t="shared" si="6"/>
        <v>351383</v>
      </c>
      <c r="AU76" s="101">
        <f t="shared" si="7"/>
        <v>160400</v>
      </c>
      <c r="AV76" s="351">
        <f aca="true" t="shared" si="8" ref="AV76:AV104">AU76/AT76</f>
        <v>0.4564819584328212</v>
      </c>
    </row>
    <row r="77" spans="1:48" s="96" customFormat="1" ht="16.5" thickBot="1">
      <c r="A77" s="142" t="s">
        <v>112</v>
      </c>
      <c r="B77" s="97"/>
      <c r="C77" s="98" t="s">
        <v>333</v>
      </c>
      <c r="D77" s="102" t="s">
        <v>157</v>
      </c>
      <c r="E77" s="103"/>
      <c r="F77" s="102"/>
      <c r="G77" s="102"/>
      <c r="H77" s="104"/>
      <c r="I77" s="105">
        <f>'2. melléklet'!I77</f>
        <v>5346</v>
      </c>
      <c r="J77" s="105">
        <f>'2. melléklet'!J77</f>
        <v>5346</v>
      </c>
      <c r="K77" s="105">
        <f>'2. melléklet'!K77</f>
        <v>3038</v>
      </c>
      <c r="L77" s="352">
        <f>'2. melléklet'!L77</f>
        <v>0.5682753460531238</v>
      </c>
      <c r="M77" s="142" t="s">
        <v>580</v>
      </c>
      <c r="N77" s="97"/>
      <c r="O77" s="98" t="s">
        <v>333</v>
      </c>
      <c r="P77" s="102" t="s">
        <v>157</v>
      </c>
      <c r="Q77" s="103"/>
      <c r="R77" s="102"/>
      <c r="S77" s="102"/>
      <c r="T77" s="104"/>
      <c r="U77" s="105">
        <f>'3. melléklet'!I77</f>
        <v>15637</v>
      </c>
      <c r="V77" s="105">
        <f>'3. melléklet'!J77</f>
        <v>15637</v>
      </c>
      <c r="W77" s="105">
        <f>'3. melléklet'!K77</f>
        <v>6825</v>
      </c>
      <c r="X77" s="352">
        <f>'3. melléklet'!L77</f>
        <v>0.43646479503741126</v>
      </c>
      <c r="Y77" s="142" t="s">
        <v>704</v>
      </c>
      <c r="Z77" s="97"/>
      <c r="AA77" s="98" t="s">
        <v>333</v>
      </c>
      <c r="AB77" s="102" t="s">
        <v>157</v>
      </c>
      <c r="AC77" s="103"/>
      <c r="AD77" s="102"/>
      <c r="AE77" s="102"/>
      <c r="AF77" s="104"/>
      <c r="AG77" s="105">
        <f>'4. melléklet'!I77+'5. melléklet'!I77</f>
        <v>27156</v>
      </c>
      <c r="AH77" s="105">
        <f>'4. melléklet'!J77+'5. melléklet'!J77</f>
        <v>27156</v>
      </c>
      <c r="AI77" s="105">
        <f>'4. melléklet'!K77+'5. melléklet'!K77</f>
        <v>11640</v>
      </c>
      <c r="AJ77" s="352">
        <f>AI77/AH77</f>
        <v>0.42863455589924876</v>
      </c>
      <c r="AK77" s="142" t="s">
        <v>828</v>
      </c>
      <c r="AL77" s="97"/>
      <c r="AM77" s="98" t="s">
        <v>333</v>
      </c>
      <c r="AN77" s="102" t="s">
        <v>157</v>
      </c>
      <c r="AO77" s="103"/>
      <c r="AP77" s="102"/>
      <c r="AQ77" s="102"/>
      <c r="AR77" s="104"/>
      <c r="AS77" s="105">
        <f t="shared" si="5"/>
        <v>48139</v>
      </c>
      <c r="AT77" s="105">
        <f t="shared" si="6"/>
        <v>48139</v>
      </c>
      <c r="AU77" s="105">
        <f t="shared" si="7"/>
        <v>21503</v>
      </c>
      <c r="AV77" s="352">
        <f t="shared" si="8"/>
        <v>0.4466856395022747</v>
      </c>
    </row>
    <row r="78" spans="1:48" s="96" customFormat="1" ht="16.5" thickBot="1">
      <c r="A78" s="142" t="s">
        <v>113</v>
      </c>
      <c r="B78" s="97"/>
      <c r="C78" s="98" t="s">
        <v>333</v>
      </c>
      <c r="D78" s="102" t="s">
        <v>158</v>
      </c>
      <c r="E78" s="103"/>
      <c r="F78" s="102"/>
      <c r="G78" s="102"/>
      <c r="H78" s="104"/>
      <c r="I78" s="105">
        <f>'2. melléklet'!I78</f>
        <v>255807</v>
      </c>
      <c r="J78" s="105">
        <f>'2. melléklet'!J78</f>
        <v>274743</v>
      </c>
      <c r="K78" s="105">
        <f>'2. melléklet'!K78</f>
        <v>95859</v>
      </c>
      <c r="L78" s="352">
        <f>'2. melléklet'!L78</f>
        <v>0.348904248697874</v>
      </c>
      <c r="M78" s="142" t="s">
        <v>581</v>
      </c>
      <c r="N78" s="97"/>
      <c r="O78" s="98" t="s">
        <v>333</v>
      </c>
      <c r="P78" s="102" t="s">
        <v>158</v>
      </c>
      <c r="Q78" s="103"/>
      <c r="R78" s="102"/>
      <c r="S78" s="102"/>
      <c r="T78" s="104"/>
      <c r="U78" s="105">
        <f>'3. melléklet'!I78</f>
        <v>38379</v>
      </c>
      <c r="V78" s="105">
        <f>'3. melléklet'!J78</f>
        <v>41811</v>
      </c>
      <c r="W78" s="105">
        <f>'3. melléklet'!K78</f>
        <v>23034</v>
      </c>
      <c r="X78" s="352">
        <f>'3. melléklet'!L78</f>
        <v>0.5509076558800315</v>
      </c>
      <c r="Y78" s="142" t="s">
        <v>705</v>
      </c>
      <c r="Z78" s="97"/>
      <c r="AA78" s="98" t="s">
        <v>333</v>
      </c>
      <c r="AB78" s="102" t="s">
        <v>158</v>
      </c>
      <c r="AC78" s="103"/>
      <c r="AD78" s="102"/>
      <c r="AE78" s="102"/>
      <c r="AF78" s="104"/>
      <c r="AG78" s="105">
        <f>'4. melléklet'!I78+'5. melléklet'!I78</f>
        <v>147682</v>
      </c>
      <c r="AH78" s="105">
        <f>'4. melléklet'!J78+'5. melléklet'!J78</f>
        <v>150682</v>
      </c>
      <c r="AI78" s="105">
        <f>'4. melléklet'!K78+'5. melléklet'!K78</f>
        <v>79757</v>
      </c>
      <c r="AJ78" s="352">
        <f>AI78/AH78</f>
        <v>0.5293067519677201</v>
      </c>
      <c r="AK78" s="142" t="s">
        <v>829</v>
      </c>
      <c r="AL78" s="97"/>
      <c r="AM78" s="98" t="s">
        <v>333</v>
      </c>
      <c r="AN78" s="102" t="s">
        <v>158</v>
      </c>
      <c r="AO78" s="103"/>
      <c r="AP78" s="102"/>
      <c r="AQ78" s="102"/>
      <c r="AR78" s="104"/>
      <c r="AS78" s="105">
        <f t="shared" si="5"/>
        <v>441868</v>
      </c>
      <c r="AT78" s="105">
        <f t="shared" si="6"/>
        <v>467236</v>
      </c>
      <c r="AU78" s="105">
        <f t="shared" si="7"/>
        <v>198650</v>
      </c>
      <c r="AV78" s="352">
        <f t="shared" si="8"/>
        <v>0.42515987637938857</v>
      </c>
    </row>
    <row r="79" spans="1:48" s="96" customFormat="1" ht="16.5" thickBot="1">
      <c r="A79" s="142" t="s">
        <v>114</v>
      </c>
      <c r="B79" s="97"/>
      <c r="C79" s="98" t="s">
        <v>334</v>
      </c>
      <c r="D79" s="106" t="s">
        <v>165</v>
      </c>
      <c r="E79" s="107"/>
      <c r="F79" s="107"/>
      <c r="G79" s="106"/>
      <c r="H79" s="108"/>
      <c r="I79" s="117">
        <f>'2. melléklet'!I79</f>
        <v>8887</v>
      </c>
      <c r="J79" s="117">
        <f>'2. melléklet'!J79</f>
        <v>8887</v>
      </c>
      <c r="K79" s="117">
        <f>'2. melléklet'!K79</f>
        <v>2933</v>
      </c>
      <c r="L79" s="353">
        <f>'2. melléklet'!L79</f>
        <v>0.33003263193428606</v>
      </c>
      <c r="M79" s="142" t="s">
        <v>582</v>
      </c>
      <c r="N79" s="97"/>
      <c r="O79" s="98" t="s">
        <v>334</v>
      </c>
      <c r="P79" s="106" t="s">
        <v>165</v>
      </c>
      <c r="Q79" s="107"/>
      <c r="R79" s="107"/>
      <c r="S79" s="106"/>
      <c r="T79" s="108"/>
      <c r="U79" s="117">
        <f>'3. melléklet'!I79</f>
        <v>0</v>
      </c>
      <c r="V79" s="117">
        <f>'3. melléklet'!J79</f>
        <v>0</v>
      </c>
      <c r="W79" s="117">
        <f>'3. melléklet'!K79</f>
        <v>0</v>
      </c>
      <c r="X79" s="353">
        <f>'3. melléklet'!L79</f>
        <v>0</v>
      </c>
      <c r="Y79" s="142" t="s">
        <v>706</v>
      </c>
      <c r="Z79" s="97"/>
      <c r="AA79" s="98" t="s">
        <v>334</v>
      </c>
      <c r="AB79" s="106" t="s">
        <v>165</v>
      </c>
      <c r="AC79" s="107"/>
      <c r="AD79" s="107"/>
      <c r="AE79" s="106"/>
      <c r="AF79" s="108"/>
      <c r="AG79" s="117">
        <f>'4. melléklet'!I79+'5. melléklet'!I79</f>
        <v>0</v>
      </c>
      <c r="AH79" s="117">
        <f>'4. melléklet'!J79+'5. melléklet'!J79</f>
        <v>0</v>
      </c>
      <c r="AI79" s="117">
        <f>'4. melléklet'!K79+'5. melléklet'!K79</f>
        <v>0</v>
      </c>
      <c r="AJ79" s="353"/>
      <c r="AK79" s="142" t="s">
        <v>830</v>
      </c>
      <c r="AL79" s="97"/>
      <c r="AM79" s="98" t="s">
        <v>334</v>
      </c>
      <c r="AN79" s="106" t="s">
        <v>165</v>
      </c>
      <c r="AO79" s="107"/>
      <c r="AP79" s="107"/>
      <c r="AQ79" s="106"/>
      <c r="AR79" s="108"/>
      <c r="AS79" s="117">
        <f t="shared" si="5"/>
        <v>8887</v>
      </c>
      <c r="AT79" s="117">
        <f t="shared" si="6"/>
        <v>8887</v>
      </c>
      <c r="AU79" s="117">
        <f t="shared" si="7"/>
        <v>2933</v>
      </c>
      <c r="AV79" s="353">
        <f t="shared" si="8"/>
        <v>0.33003263193428606</v>
      </c>
    </row>
    <row r="80" spans="1:48" s="96" customFormat="1" ht="16.5" thickBot="1">
      <c r="A80" s="142" t="s">
        <v>115</v>
      </c>
      <c r="B80" s="97"/>
      <c r="C80" s="98" t="s">
        <v>335</v>
      </c>
      <c r="D80" s="102" t="s">
        <v>159</v>
      </c>
      <c r="E80" s="103"/>
      <c r="F80" s="102"/>
      <c r="G80" s="102"/>
      <c r="H80" s="104"/>
      <c r="I80" s="105">
        <f>'2. melléklet'!I80</f>
        <v>200446</v>
      </c>
      <c r="J80" s="105">
        <f>'2. melléklet'!J80</f>
        <v>190754</v>
      </c>
      <c r="K80" s="105">
        <f>'2. melléklet'!K80</f>
        <v>8376</v>
      </c>
      <c r="L80" s="352">
        <f>'2. melléklet'!L80</f>
        <v>0.04390995732723822</v>
      </c>
      <c r="M80" s="142" t="s">
        <v>583</v>
      </c>
      <c r="N80" s="97"/>
      <c r="O80" s="98" t="s">
        <v>335</v>
      </c>
      <c r="P80" s="102" t="s">
        <v>159</v>
      </c>
      <c r="Q80" s="103"/>
      <c r="R80" s="102"/>
      <c r="S80" s="102"/>
      <c r="T80" s="104"/>
      <c r="U80" s="105">
        <f>'3. melléklet'!I80</f>
        <v>1100</v>
      </c>
      <c r="V80" s="105">
        <f>'3. melléklet'!J80</f>
        <v>1074</v>
      </c>
      <c r="W80" s="105">
        <f>'3. melléklet'!K80</f>
        <v>1074</v>
      </c>
      <c r="X80" s="352">
        <f>'3. melléklet'!L80</f>
        <v>1</v>
      </c>
      <c r="Y80" s="142" t="s">
        <v>707</v>
      </c>
      <c r="Z80" s="97"/>
      <c r="AA80" s="98" t="s">
        <v>335</v>
      </c>
      <c r="AB80" s="102" t="s">
        <v>159</v>
      </c>
      <c r="AC80" s="103"/>
      <c r="AD80" s="102"/>
      <c r="AE80" s="102"/>
      <c r="AF80" s="104"/>
      <c r="AG80" s="105">
        <f>'4. melléklet'!I80+'5. melléklet'!I80</f>
        <v>6826</v>
      </c>
      <c r="AH80" s="105">
        <f>'4. melléklet'!J80+'5. melléklet'!J80</f>
        <v>4641</v>
      </c>
      <c r="AI80" s="105">
        <f>'4. melléklet'!K80+'5. melléklet'!K80</f>
        <v>3315</v>
      </c>
      <c r="AJ80" s="352">
        <f>AI80/AH80</f>
        <v>0.7142857142857143</v>
      </c>
      <c r="AK80" s="142" t="s">
        <v>831</v>
      </c>
      <c r="AL80" s="97"/>
      <c r="AM80" s="98" t="s">
        <v>335</v>
      </c>
      <c r="AN80" s="102" t="s">
        <v>159</v>
      </c>
      <c r="AO80" s="103"/>
      <c r="AP80" s="102"/>
      <c r="AQ80" s="102"/>
      <c r="AR80" s="104"/>
      <c r="AS80" s="105">
        <f t="shared" si="5"/>
        <v>208372</v>
      </c>
      <c r="AT80" s="105">
        <f t="shared" si="6"/>
        <v>196469</v>
      </c>
      <c r="AU80" s="105">
        <f t="shared" si="7"/>
        <v>12765</v>
      </c>
      <c r="AV80" s="352">
        <f t="shared" si="8"/>
        <v>0.06497208210964579</v>
      </c>
    </row>
    <row r="81" spans="1:48" s="141" customFormat="1" ht="15" thickBot="1">
      <c r="A81" s="142" t="s">
        <v>116</v>
      </c>
      <c r="B81" s="64"/>
      <c r="C81" s="65"/>
      <c r="D81" s="66" t="s">
        <v>336</v>
      </c>
      <c r="E81" s="67" t="s">
        <v>194</v>
      </c>
      <c r="F81" s="67"/>
      <c r="G81" s="67"/>
      <c r="H81" s="68"/>
      <c r="I81" s="51">
        <f>'2. melléklet'!I81</f>
        <v>10472</v>
      </c>
      <c r="J81" s="51">
        <f>'2. melléklet'!J81</f>
        <v>10472</v>
      </c>
      <c r="K81" s="51">
        <f>'2. melléklet'!K81</f>
        <v>4346</v>
      </c>
      <c r="L81" s="343">
        <f>'2. melléklet'!L81</f>
        <v>0.4150114591291062</v>
      </c>
      <c r="M81" s="142" t="s">
        <v>584</v>
      </c>
      <c r="N81" s="64"/>
      <c r="O81" s="65"/>
      <c r="P81" s="66" t="s">
        <v>336</v>
      </c>
      <c r="Q81" s="67" t="s">
        <v>194</v>
      </c>
      <c r="R81" s="67"/>
      <c r="S81" s="67"/>
      <c r="T81" s="68"/>
      <c r="U81" s="51">
        <f>'3. melléklet'!I81</f>
        <v>600</v>
      </c>
      <c r="V81" s="51">
        <f>'3. melléklet'!J81</f>
        <v>574</v>
      </c>
      <c r="W81" s="51">
        <f>'3. melléklet'!K81</f>
        <v>574</v>
      </c>
      <c r="X81" s="343">
        <f>'3. melléklet'!L81</f>
        <v>1</v>
      </c>
      <c r="Y81" s="142" t="s">
        <v>708</v>
      </c>
      <c r="Z81" s="64"/>
      <c r="AA81" s="65"/>
      <c r="AB81" s="66" t="s">
        <v>336</v>
      </c>
      <c r="AC81" s="67" t="s">
        <v>194</v>
      </c>
      <c r="AD81" s="67"/>
      <c r="AE81" s="67"/>
      <c r="AF81" s="68"/>
      <c r="AG81" s="51">
        <f>'4. melléklet'!I81+'5. melléklet'!I81</f>
        <v>5500</v>
      </c>
      <c r="AH81" s="51">
        <f>'4. melléklet'!J81+'5. melléklet'!J81</f>
        <v>3315</v>
      </c>
      <c r="AI81" s="51">
        <f>'4. melléklet'!K81+'5. melléklet'!K81</f>
        <v>3315</v>
      </c>
      <c r="AJ81" s="343">
        <f>AI81/AH81</f>
        <v>1</v>
      </c>
      <c r="AK81" s="142" t="s">
        <v>832</v>
      </c>
      <c r="AL81" s="64"/>
      <c r="AM81" s="65"/>
      <c r="AN81" s="66" t="s">
        <v>336</v>
      </c>
      <c r="AO81" s="67" t="s">
        <v>194</v>
      </c>
      <c r="AP81" s="67"/>
      <c r="AQ81" s="67"/>
      <c r="AR81" s="68"/>
      <c r="AS81" s="51">
        <f t="shared" si="5"/>
        <v>16572</v>
      </c>
      <c r="AT81" s="51">
        <f t="shared" si="6"/>
        <v>14361</v>
      </c>
      <c r="AU81" s="51">
        <f t="shared" si="7"/>
        <v>8235</v>
      </c>
      <c r="AV81" s="343">
        <f t="shared" si="8"/>
        <v>0.5734280342594527</v>
      </c>
    </row>
    <row r="82" spans="1:48" s="141" customFormat="1" ht="15" thickBot="1">
      <c r="A82" s="142" t="s">
        <v>117</v>
      </c>
      <c r="B82" s="64"/>
      <c r="C82" s="65"/>
      <c r="D82" s="66" t="s">
        <v>337</v>
      </c>
      <c r="E82" s="67" t="s">
        <v>188</v>
      </c>
      <c r="F82" s="67"/>
      <c r="G82" s="67"/>
      <c r="H82" s="68"/>
      <c r="I82" s="51">
        <f>'2. melléklet'!I82</f>
        <v>5974</v>
      </c>
      <c r="J82" s="51">
        <f>'2. melléklet'!J82</f>
        <v>9012</v>
      </c>
      <c r="K82" s="51">
        <f>'2. melléklet'!K82</f>
        <v>0</v>
      </c>
      <c r="L82" s="343">
        <f>'2. melléklet'!L82</f>
        <v>0</v>
      </c>
      <c r="M82" s="142" t="s">
        <v>585</v>
      </c>
      <c r="N82" s="64"/>
      <c r="O82" s="65"/>
      <c r="P82" s="66" t="s">
        <v>337</v>
      </c>
      <c r="Q82" s="67" t="s">
        <v>188</v>
      </c>
      <c r="R82" s="67"/>
      <c r="S82" s="67"/>
      <c r="T82" s="68"/>
      <c r="U82" s="51">
        <f>'3. melléklet'!I82</f>
        <v>500</v>
      </c>
      <c r="V82" s="51">
        <f>'3. melléklet'!J82</f>
        <v>500</v>
      </c>
      <c r="W82" s="51">
        <f>'3. melléklet'!K82</f>
        <v>500</v>
      </c>
      <c r="X82" s="343">
        <f>'3. melléklet'!L82</f>
        <v>1</v>
      </c>
      <c r="Y82" s="142" t="s">
        <v>709</v>
      </c>
      <c r="Z82" s="64"/>
      <c r="AA82" s="65"/>
      <c r="AB82" s="66" t="s">
        <v>337</v>
      </c>
      <c r="AC82" s="67" t="s">
        <v>188</v>
      </c>
      <c r="AD82" s="67"/>
      <c r="AE82" s="67"/>
      <c r="AF82" s="68"/>
      <c r="AG82" s="51">
        <f>'4. melléklet'!I82+'5. melléklet'!I82</f>
        <v>1326</v>
      </c>
      <c r="AH82" s="51">
        <f>'4. melléklet'!J82+'5. melléklet'!J82</f>
        <v>1326</v>
      </c>
      <c r="AI82" s="51">
        <f>'4. melléklet'!K82+'5. melléklet'!K82</f>
        <v>0</v>
      </c>
      <c r="AJ82" s="343">
        <f>AI82/AH82</f>
        <v>0</v>
      </c>
      <c r="AK82" s="142" t="s">
        <v>833</v>
      </c>
      <c r="AL82" s="64"/>
      <c r="AM82" s="65"/>
      <c r="AN82" s="66" t="s">
        <v>337</v>
      </c>
      <c r="AO82" s="67" t="s">
        <v>188</v>
      </c>
      <c r="AP82" s="67"/>
      <c r="AQ82" s="67"/>
      <c r="AR82" s="68"/>
      <c r="AS82" s="51">
        <f t="shared" si="5"/>
        <v>7800</v>
      </c>
      <c r="AT82" s="51">
        <f t="shared" si="6"/>
        <v>10838</v>
      </c>
      <c r="AU82" s="51">
        <f t="shared" si="7"/>
        <v>500</v>
      </c>
      <c r="AV82" s="343">
        <f t="shared" si="8"/>
        <v>0.046133973057759736</v>
      </c>
    </row>
    <row r="83" spans="1:48" s="141" customFormat="1" ht="15" thickBot="1">
      <c r="A83" s="142" t="s">
        <v>118</v>
      </c>
      <c r="B83" s="64"/>
      <c r="C83" s="65"/>
      <c r="D83" s="66" t="s">
        <v>338</v>
      </c>
      <c r="E83" s="67" t="s">
        <v>187</v>
      </c>
      <c r="F83" s="33"/>
      <c r="G83" s="67"/>
      <c r="H83" s="68"/>
      <c r="I83" s="51">
        <f>'2. melléklet'!I83</f>
        <v>0</v>
      </c>
      <c r="J83" s="51">
        <f>'2. melléklet'!J83</f>
        <v>0</v>
      </c>
      <c r="K83" s="51">
        <f>'2. melléklet'!K83</f>
        <v>0</v>
      </c>
      <c r="L83" s="343">
        <f>'2. melléklet'!L83</f>
        <v>0</v>
      </c>
      <c r="M83" s="142" t="s">
        <v>586</v>
      </c>
      <c r="N83" s="64"/>
      <c r="O83" s="65"/>
      <c r="P83" s="66" t="s">
        <v>338</v>
      </c>
      <c r="Q83" s="67" t="s">
        <v>187</v>
      </c>
      <c r="R83" s="33"/>
      <c r="S83" s="67"/>
      <c r="T83" s="68"/>
      <c r="U83" s="51">
        <f>'3. melléklet'!I83</f>
        <v>0</v>
      </c>
      <c r="V83" s="51">
        <f>'3. melléklet'!J83</f>
        <v>0</v>
      </c>
      <c r="W83" s="51">
        <f>'3. melléklet'!K83</f>
        <v>0</v>
      </c>
      <c r="X83" s="343">
        <f>'3. melléklet'!L83</f>
        <v>0</v>
      </c>
      <c r="Y83" s="142" t="s">
        <v>710</v>
      </c>
      <c r="Z83" s="64"/>
      <c r="AA83" s="65"/>
      <c r="AB83" s="66" t="s">
        <v>338</v>
      </c>
      <c r="AC83" s="67" t="s">
        <v>187</v>
      </c>
      <c r="AD83" s="33"/>
      <c r="AE83" s="67"/>
      <c r="AF83" s="68"/>
      <c r="AG83" s="51">
        <f>'4. melléklet'!I83+'5. melléklet'!I83</f>
        <v>0</v>
      </c>
      <c r="AH83" s="51">
        <f>'4. melléklet'!J83+'5. melléklet'!J83</f>
        <v>0</v>
      </c>
      <c r="AI83" s="51">
        <f>'4. melléklet'!K83+'5. melléklet'!K83</f>
        <v>0</v>
      </c>
      <c r="AJ83" s="343"/>
      <c r="AK83" s="142" t="s">
        <v>834</v>
      </c>
      <c r="AL83" s="64"/>
      <c r="AM83" s="65"/>
      <c r="AN83" s="66" t="s">
        <v>338</v>
      </c>
      <c r="AO83" s="67" t="s">
        <v>187</v>
      </c>
      <c r="AP83" s="33"/>
      <c r="AQ83" s="67"/>
      <c r="AR83" s="68"/>
      <c r="AS83" s="51">
        <f t="shared" si="5"/>
        <v>0</v>
      </c>
      <c r="AT83" s="51">
        <f t="shared" si="6"/>
        <v>0</v>
      </c>
      <c r="AU83" s="51">
        <f t="shared" si="7"/>
        <v>0</v>
      </c>
      <c r="AV83" s="343"/>
    </row>
    <row r="84" spans="1:48" s="141" customFormat="1" ht="15" thickBot="1">
      <c r="A84" s="142" t="s">
        <v>119</v>
      </c>
      <c r="B84" s="64"/>
      <c r="C84" s="65"/>
      <c r="D84" s="66" t="s">
        <v>339</v>
      </c>
      <c r="E84" s="69" t="s">
        <v>190</v>
      </c>
      <c r="F84" s="50"/>
      <c r="G84" s="69"/>
      <c r="H84" s="70"/>
      <c r="I84" s="52">
        <f>'2. melléklet'!I84</f>
        <v>5000</v>
      </c>
      <c r="J84" s="52">
        <f>'2. melléklet'!J84</f>
        <v>5230</v>
      </c>
      <c r="K84" s="52">
        <f>'2. melléklet'!K84</f>
        <v>4030</v>
      </c>
      <c r="L84" s="344">
        <f>'2. melléklet'!L84</f>
        <v>0.7705544933078394</v>
      </c>
      <c r="M84" s="142" t="s">
        <v>587</v>
      </c>
      <c r="N84" s="64"/>
      <c r="O84" s="65"/>
      <c r="P84" s="66" t="s">
        <v>339</v>
      </c>
      <c r="Q84" s="69" t="s">
        <v>190</v>
      </c>
      <c r="R84" s="50"/>
      <c r="S84" s="69"/>
      <c r="T84" s="70"/>
      <c r="U84" s="52">
        <f>'3. melléklet'!I84</f>
        <v>0</v>
      </c>
      <c r="V84" s="52">
        <f>'3. melléklet'!J84</f>
        <v>0</v>
      </c>
      <c r="W84" s="52">
        <f>'3. melléklet'!K84</f>
        <v>0</v>
      </c>
      <c r="X84" s="344">
        <f>'3. melléklet'!L84</f>
        <v>0</v>
      </c>
      <c r="Y84" s="142" t="s">
        <v>711</v>
      </c>
      <c r="Z84" s="64"/>
      <c r="AA84" s="65"/>
      <c r="AB84" s="66" t="s">
        <v>339</v>
      </c>
      <c r="AC84" s="69" t="s">
        <v>190</v>
      </c>
      <c r="AD84" s="50"/>
      <c r="AE84" s="69"/>
      <c r="AF84" s="70"/>
      <c r="AG84" s="52">
        <f>'4. melléklet'!I84+'5. melléklet'!I84</f>
        <v>0</v>
      </c>
      <c r="AH84" s="52">
        <f>'4. melléklet'!J84+'5. melléklet'!J84</f>
        <v>0</v>
      </c>
      <c r="AI84" s="52">
        <f>'4. melléklet'!K84+'5. melléklet'!K84</f>
        <v>0</v>
      </c>
      <c r="AJ84" s="344"/>
      <c r="AK84" s="142" t="s">
        <v>835</v>
      </c>
      <c r="AL84" s="64"/>
      <c r="AM84" s="65"/>
      <c r="AN84" s="66" t="s">
        <v>339</v>
      </c>
      <c r="AO84" s="69" t="s">
        <v>190</v>
      </c>
      <c r="AP84" s="50"/>
      <c r="AQ84" s="69"/>
      <c r="AR84" s="70"/>
      <c r="AS84" s="52">
        <f t="shared" si="5"/>
        <v>5000</v>
      </c>
      <c r="AT84" s="52">
        <f t="shared" si="6"/>
        <v>5230</v>
      </c>
      <c r="AU84" s="52">
        <f t="shared" si="7"/>
        <v>4030</v>
      </c>
      <c r="AV84" s="344">
        <f t="shared" si="8"/>
        <v>0.7705544933078394</v>
      </c>
    </row>
    <row r="85" spans="1:48" s="141" customFormat="1" ht="15" thickBot="1">
      <c r="A85" s="142" t="s">
        <v>120</v>
      </c>
      <c r="B85" s="64"/>
      <c r="C85" s="65"/>
      <c r="D85" s="66" t="s">
        <v>340</v>
      </c>
      <c r="E85" s="67" t="s">
        <v>189</v>
      </c>
      <c r="F85" s="33"/>
      <c r="G85" s="67"/>
      <c r="H85" s="68"/>
      <c r="I85" s="51">
        <f>'2. melléklet'!I85</f>
        <v>11000</v>
      </c>
      <c r="J85" s="51">
        <f>'2. melléklet'!J85</f>
        <v>11000</v>
      </c>
      <c r="K85" s="51">
        <f>'2. melléklet'!K85</f>
        <v>0</v>
      </c>
      <c r="L85" s="343">
        <f>'2. melléklet'!L85</f>
        <v>0</v>
      </c>
      <c r="M85" s="142" t="s">
        <v>588</v>
      </c>
      <c r="N85" s="64"/>
      <c r="O85" s="65"/>
      <c r="P85" s="66" t="s">
        <v>340</v>
      </c>
      <c r="Q85" s="67" t="s">
        <v>189</v>
      </c>
      <c r="R85" s="33"/>
      <c r="S85" s="67"/>
      <c r="T85" s="68"/>
      <c r="U85" s="51">
        <f>'3. melléklet'!I85</f>
        <v>0</v>
      </c>
      <c r="V85" s="51">
        <f>'3. melléklet'!J85</f>
        <v>0</v>
      </c>
      <c r="W85" s="51">
        <f>'3. melléklet'!K85</f>
        <v>0</v>
      </c>
      <c r="X85" s="343">
        <f>'3. melléklet'!L85</f>
        <v>0</v>
      </c>
      <c r="Y85" s="142" t="s">
        <v>712</v>
      </c>
      <c r="Z85" s="64"/>
      <c r="AA85" s="65"/>
      <c r="AB85" s="66" t="s">
        <v>340</v>
      </c>
      <c r="AC85" s="67" t="s">
        <v>189</v>
      </c>
      <c r="AD85" s="33"/>
      <c r="AE85" s="67"/>
      <c r="AF85" s="68"/>
      <c r="AG85" s="51">
        <f>'4. melléklet'!I85+'5. melléklet'!I85</f>
        <v>0</v>
      </c>
      <c r="AH85" s="51">
        <f>'4. melléklet'!J85+'5. melléklet'!J85</f>
        <v>0</v>
      </c>
      <c r="AI85" s="51">
        <f>'4. melléklet'!K85+'5. melléklet'!K85</f>
        <v>0</v>
      </c>
      <c r="AJ85" s="343"/>
      <c r="AK85" s="142" t="s">
        <v>836</v>
      </c>
      <c r="AL85" s="64"/>
      <c r="AM85" s="65"/>
      <c r="AN85" s="66" t="s">
        <v>340</v>
      </c>
      <c r="AO85" s="67" t="s">
        <v>189</v>
      </c>
      <c r="AP85" s="33"/>
      <c r="AQ85" s="67"/>
      <c r="AR85" s="68"/>
      <c r="AS85" s="51">
        <f t="shared" si="5"/>
        <v>11000</v>
      </c>
      <c r="AT85" s="51">
        <f t="shared" si="6"/>
        <v>11000</v>
      </c>
      <c r="AU85" s="51">
        <f t="shared" si="7"/>
        <v>0</v>
      </c>
      <c r="AV85" s="343">
        <f t="shared" si="8"/>
        <v>0</v>
      </c>
    </row>
    <row r="86" spans="1:48" s="141" customFormat="1" ht="15" thickBot="1">
      <c r="A86" s="142" t="s">
        <v>121</v>
      </c>
      <c r="B86" s="64"/>
      <c r="C86" s="65"/>
      <c r="D86" s="66" t="s">
        <v>341</v>
      </c>
      <c r="E86" s="67" t="s">
        <v>86</v>
      </c>
      <c r="F86" s="33"/>
      <c r="G86" s="67"/>
      <c r="H86" s="68"/>
      <c r="I86" s="51">
        <f>'2. melléklet'!I86</f>
        <v>168000</v>
      </c>
      <c r="J86" s="51">
        <f>'2. melléklet'!J86</f>
        <v>155040</v>
      </c>
      <c r="K86" s="51">
        <f>'2. melléklet'!K86</f>
        <v>0</v>
      </c>
      <c r="L86" s="343">
        <f>'2. melléklet'!L86</f>
        <v>0</v>
      </c>
      <c r="M86" s="142" t="s">
        <v>589</v>
      </c>
      <c r="N86" s="64"/>
      <c r="O86" s="65"/>
      <c r="P86" s="66" t="s">
        <v>341</v>
      </c>
      <c r="Q86" s="67" t="s">
        <v>86</v>
      </c>
      <c r="R86" s="33"/>
      <c r="S86" s="67"/>
      <c r="T86" s="68"/>
      <c r="U86" s="51">
        <f>'3. melléklet'!I86</f>
        <v>0</v>
      </c>
      <c r="V86" s="51">
        <f>'3. melléklet'!J86</f>
        <v>0</v>
      </c>
      <c r="W86" s="51">
        <f>'3. melléklet'!K86</f>
        <v>0</v>
      </c>
      <c r="X86" s="343">
        <f>'3. melléklet'!L86</f>
        <v>0</v>
      </c>
      <c r="Y86" s="142" t="s">
        <v>713</v>
      </c>
      <c r="Z86" s="64"/>
      <c r="AA86" s="65"/>
      <c r="AB86" s="66" t="s">
        <v>341</v>
      </c>
      <c r="AC86" s="67" t="s">
        <v>86</v>
      </c>
      <c r="AD86" s="33"/>
      <c r="AE86" s="67"/>
      <c r="AF86" s="68"/>
      <c r="AG86" s="51">
        <f>'4. melléklet'!I86+'5. melléklet'!I86</f>
        <v>0</v>
      </c>
      <c r="AH86" s="51">
        <f>'4. melléklet'!J86+'5. melléklet'!J86</f>
        <v>0</v>
      </c>
      <c r="AI86" s="51">
        <f>'4. melléklet'!K86+'5. melléklet'!K86</f>
        <v>0</v>
      </c>
      <c r="AJ86" s="343"/>
      <c r="AK86" s="142" t="s">
        <v>837</v>
      </c>
      <c r="AL86" s="64"/>
      <c r="AM86" s="65"/>
      <c r="AN86" s="66" t="s">
        <v>341</v>
      </c>
      <c r="AO86" s="67" t="s">
        <v>86</v>
      </c>
      <c r="AP86" s="33"/>
      <c r="AQ86" s="67"/>
      <c r="AR86" s="68"/>
      <c r="AS86" s="51">
        <f t="shared" si="5"/>
        <v>168000</v>
      </c>
      <c r="AT86" s="51">
        <f t="shared" si="6"/>
        <v>155040</v>
      </c>
      <c r="AU86" s="51">
        <f t="shared" si="7"/>
        <v>0</v>
      </c>
      <c r="AV86" s="343">
        <f t="shared" si="8"/>
        <v>0</v>
      </c>
    </row>
    <row r="87" spans="1:48" s="96" customFormat="1" ht="16.5" thickBot="1">
      <c r="A87" s="142" t="s">
        <v>122</v>
      </c>
      <c r="B87" s="93" t="s">
        <v>82</v>
      </c>
      <c r="C87" s="94" t="s">
        <v>343</v>
      </c>
      <c r="D87" s="109"/>
      <c r="E87" s="109"/>
      <c r="F87" s="94"/>
      <c r="G87" s="94"/>
      <c r="H87" s="94"/>
      <c r="I87" s="95">
        <f>'2. melléklet'!I87</f>
        <v>275496</v>
      </c>
      <c r="J87" s="95">
        <f>'2. melléklet'!J87</f>
        <v>355656</v>
      </c>
      <c r="K87" s="95">
        <f>'2. melléklet'!K87</f>
        <v>9809</v>
      </c>
      <c r="L87" s="350">
        <f>'2. melléklet'!L87</f>
        <v>0.02758002114402681</v>
      </c>
      <c r="M87" s="142" t="s">
        <v>590</v>
      </c>
      <c r="N87" s="93" t="s">
        <v>82</v>
      </c>
      <c r="O87" s="94" t="s">
        <v>343</v>
      </c>
      <c r="P87" s="109"/>
      <c r="Q87" s="109"/>
      <c r="R87" s="94"/>
      <c r="S87" s="94"/>
      <c r="T87" s="94"/>
      <c r="U87" s="95">
        <f>'3. melléklet'!I87</f>
        <v>1900</v>
      </c>
      <c r="V87" s="95">
        <f>'3. melléklet'!J87</f>
        <v>1900</v>
      </c>
      <c r="W87" s="95">
        <f>'3. melléklet'!K87</f>
        <v>1102</v>
      </c>
      <c r="X87" s="350">
        <f>'3. melléklet'!L87</f>
        <v>0.58</v>
      </c>
      <c r="Y87" s="142" t="s">
        <v>714</v>
      </c>
      <c r="Z87" s="93" t="s">
        <v>82</v>
      </c>
      <c r="AA87" s="94" t="s">
        <v>343</v>
      </c>
      <c r="AB87" s="109"/>
      <c r="AC87" s="109"/>
      <c r="AD87" s="94"/>
      <c r="AE87" s="94"/>
      <c r="AF87" s="94"/>
      <c r="AG87" s="95">
        <f>'4. melléklet'!I87+'5. melléklet'!I87</f>
        <v>4385</v>
      </c>
      <c r="AH87" s="95">
        <f>'4. melléklet'!J87+'5. melléklet'!J87</f>
        <v>5666</v>
      </c>
      <c r="AI87" s="95">
        <f>'4. melléklet'!K87+'5. melléklet'!K87</f>
        <v>1979</v>
      </c>
      <c r="AJ87" s="350">
        <f>AI87/AH87</f>
        <v>0.3492763854571126</v>
      </c>
      <c r="AK87" s="142" t="s">
        <v>838</v>
      </c>
      <c r="AL87" s="93" t="s">
        <v>82</v>
      </c>
      <c r="AM87" s="94" t="s">
        <v>343</v>
      </c>
      <c r="AN87" s="109"/>
      <c r="AO87" s="109"/>
      <c r="AP87" s="94"/>
      <c r="AQ87" s="94"/>
      <c r="AR87" s="94"/>
      <c r="AS87" s="95">
        <f t="shared" si="5"/>
        <v>281781</v>
      </c>
      <c r="AT87" s="95">
        <f t="shared" si="6"/>
        <v>363222</v>
      </c>
      <c r="AU87" s="95">
        <f t="shared" si="7"/>
        <v>12890</v>
      </c>
      <c r="AV87" s="350">
        <f t="shared" si="8"/>
        <v>0.035487938505927505</v>
      </c>
    </row>
    <row r="88" spans="1:48" s="96" customFormat="1" ht="16.5" thickBot="1">
      <c r="A88" s="142" t="s">
        <v>123</v>
      </c>
      <c r="B88" s="97"/>
      <c r="C88" s="98" t="s">
        <v>344</v>
      </c>
      <c r="D88" s="99" t="s">
        <v>141</v>
      </c>
      <c r="E88" s="99"/>
      <c r="F88" s="99"/>
      <c r="G88" s="99"/>
      <c r="H88" s="100"/>
      <c r="I88" s="101">
        <f>'2. melléklet'!I88</f>
        <v>28037</v>
      </c>
      <c r="J88" s="101">
        <f>'2. melléklet'!J88</f>
        <v>28197</v>
      </c>
      <c r="K88" s="101">
        <f>'2. melléklet'!K88</f>
        <v>1741</v>
      </c>
      <c r="L88" s="351">
        <f>'2. melléklet'!L88</f>
        <v>0.06174415717984183</v>
      </c>
      <c r="M88" s="142" t="s">
        <v>591</v>
      </c>
      <c r="N88" s="97"/>
      <c r="O88" s="98" t="s">
        <v>344</v>
      </c>
      <c r="P88" s="99" t="s">
        <v>141</v>
      </c>
      <c r="Q88" s="99"/>
      <c r="R88" s="99"/>
      <c r="S88" s="99"/>
      <c r="T88" s="100"/>
      <c r="U88" s="101">
        <f>'3. melléklet'!I88</f>
        <v>1900</v>
      </c>
      <c r="V88" s="101">
        <f>'3. melléklet'!J88</f>
        <v>1900</v>
      </c>
      <c r="W88" s="101">
        <f>'3. melléklet'!K88</f>
        <v>1102</v>
      </c>
      <c r="X88" s="351">
        <f>'3. melléklet'!L88</f>
        <v>0.58</v>
      </c>
      <c r="Y88" s="142" t="s">
        <v>715</v>
      </c>
      <c r="Z88" s="97"/>
      <c r="AA88" s="98" t="s">
        <v>344</v>
      </c>
      <c r="AB88" s="99" t="s">
        <v>141</v>
      </c>
      <c r="AC88" s="99"/>
      <c r="AD88" s="99"/>
      <c r="AE88" s="99"/>
      <c r="AF88" s="100"/>
      <c r="AG88" s="101">
        <f>'4. melléklet'!I88+'5. melléklet'!I88</f>
        <v>4385</v>
      </c>
      <c r="AH88" s="101">
        <f>'4. melléklet'!J88+'5. melléklet'!J88</f>
        <v>5666</v>
      </c>
      <c r="AI88" s="101">
        <f>'4. melléklet'!K88+'5. melléklet'!K88</f>
        <v>1979</v>
      </c>
      <c r="AJ88" s="351">
        <f>AI88/AH88</f>
        <v>0.3492763854571126</v>
      </c>
      <c r="AK88" s="142" t="s">
        <v>839</v>
      </c>
      <c r="AL88" s="97"/>
      <c r="AM88" s="98" t="s">
        <v>344</v>
      </c>
      <c r="AN88" s="99" t="s">
        <v>141</v>
      </c>
      <c r="AO88" s="99"/>
      <c r="AP88" s="99"/>
      <c r="AQ88" s="99"/>
      <c r="AR88" s="100"/>
      <c r="AS88" s="101">
        <f t="shared" si="5"/>
        <v>34322</v>
      </c>
      <c r="AT88" s="101">
        <f t="shared" si="6"/>
        <v>35763</v>
      </c>
      <c r="AU88" s="101">
        <f t="shared" si="7"/>
        <v>4822</v>
      </c>
      <c r="AV88" s="351">
        <f t="shared" si="8"/>
        <v>0.13483208903056232</v>
      </c>
    </row>
    <row r="89" spans="1:48" s="96" customFormat="1" ht="16.5" thickBot="1">
      <c r="A89" s="142" t="s">
        <v>124</v>
      </c>
      <c r="B89" s="97"/>
      <c r="C89" s="98" t="s">
        <v>345</v>
      </c>
      <c r="D89" s="102" t="s">
        <v>94</v>
      </c>
      <c r="E89" s="102"/>
      <c r="F89" s="102"/>
      <c r="G89" s="102"/>
      <c r="H89" s="104"/>
      <c r="I89" s="105">
        <f>'2. melléklet'!I89</f>
        <v>247459</v>
      </c>
      <c r="J89" s="105">
        <f>'2. melléklet'!J89</f>
        <v>327459</v>
      </c>
      <c r="K89" s="105">
        <f>'2. melléklet'!K89</f>
        <v>8068</v>
      </c>
      <c r="L89" s="352">
        <f>'2. melléklet'!L89</f>
        <v>0.024638198980635743</v>
      </c>
      <c r="M89" s="142" t="s">
        <v>592</v>
      </c>
      <c r="N89" s="97"/>
      <c r="O89" s="98" t="s">
        <v>345</v>
      </c>
      <c r="P89" s="102" t="s">
        <v>94</v>
      </c>
      <c r="Q89" s="102"/>
      <c r="R89" s="102"/>
      <c r="S89" s="102"/>
      <c r="T89" s="104"/>
      <c r="U89" s="105">
        <f>'3. melléklet'!I89</f>
        <v>0</v>
      </c>
      <c r="V89" s="105">
        <f>'3. melléklet'!J89</f>
        <v>0</v>
      </c>
      <c r="W89" s="105">
        <f>'3. melléklet'!K89</f>
        <v>0</v>
      </c>
      <c r="X89" s="352">
        <f>'3. melléklet'!L89</f>
        <v>0</v>
      </c>
      <c r="Y89" s="142" t="s">
        <v>716</v>
      </c>
      <c r="Z89" s="97"/>
      <c r="AA89" s="98" t="s">
        <v>345</v>
      </c>
      <c r="AB89" s="102" t="s">
        <v>94</v>
      </c>
      <c r="AC89" s="102"/>
      <c r="AD89" s="102"/>
      <c r="AE89" s="102"/>
      <c r="AF89" s="104"/>
      <c r="AG89" s="105">
        <f>'4. melléklet'!I89+'5. melléklet'!I89</f>
        <v>0</v>
      </c>
      <c r="AH89" s="105">
        <f>'4. melléklet'!J89+'5. melléklet'!J89</f>
        <v>0</v>
      </c>
      <c r="AI89" s="105">
        <f>'4. melléklet'!K89+'5. melléklet'!K89</f>
        <v>0</v>
      </c>
      <c r="AJ89" s="352"/>
      <c r="AK89" s="142" t="s">
        <v>840</v>
      </c>
      <c r="AL89" s="97"/>
      <c r="AM89" s="98" t="s">
        <v>345</v>
      </c>
      <c r="AN89" s="102" t="s">
        <v>94</v>
      </c>
      <c r="AO89" s="102"/>
      <c r="AP89" s="102"/>
      <c r="AQ89" s="102"/>
      <c r="AR89" s="104"/>
      <c r="AS89" s="105">
        <f t="shared" si="5"/>
        <v>247459</v>
      </c>
      <c r="AT89" s="105">
        <f t="shared" si="6"/>
        <v>327459</v>
      </c>
      <c r="AU89" s="105">
        <f t="shared" si="7"/>
        <v>8068</v>
      </c>
      <c r="AV89" s="352">
        <f t="shared" si="8"/>
        <v>0.024638198980635743</v>
      </c>
    </row>
    <row r="90" spans="1:48" s="96" customFormat="1" ht="16.5" thickBot="1">
      <c r="A90" s="142" t="s">
        <v>125</v>
      </c>
      <c r="B90" s="97"/>
      <c r="C90" s="98" t="s">
        <v>346</v>
      </c>
      <c r="D90" s="102" t="s">
        <v>160</v>
      </c>
      <c r="E90" s="103"/>
      <c r="F90" s="102"/>
      <c r="G90" s="102"/>
      <c r="H90" s="104"/>
      <c r="I90" s="105">
        <f>'2. melléklet'!I90</f>
        <v>0</v>
      </c>
      <c r="J90" s="105">
        <f>'2. melléklet'!J90</f>
        <v>0</v>
      </c>
      <c r="K90" s="105">
        <f>'2. melléklet'!K90</f>
        <v>0</v>
      </c>
      <c r="L90" s="352">
        <f>'2. melléklet'!L90</f>
        <v>0</v>
      </c>
      <c r="M90" s="142" t="s">
        <v>593</v>
      </c>
      <c r="N90" s="97"/>
      <c r="O90" s="98" t="s">
        <v>346</v>
      </c>
      <c r="P90" s="102" t="s">
        <v>160</v>
      </c>
      <c r="Q90" s="103"/>
      <c r="R90" s="102"/>
      <c r="S90" s="102"/>
      <c r="T90" s="104"/>
      <c r="U90" s="105">
        <f>'3. melléklet'!I90</f>
        <v>0</v>
      </c>
      <c r="V90" s="105">
        <f>'3. melléklet'!J90</f>
        <v>0</v>
      </c>
      <c r="W90" s="105">
        <f>'3. melléklet'!K90</f>
        <v>0</v>
      </c>
      <c r="X90" s="352">
        <f>'3. melléklet'!L90</f>
        <v>0</v>
      </c>
      <c r="Y90" s="142" t="s">
        <v>717</v>
      </c>
      <c r="Z90" s="97"/>
      <c r="AA90" s="98" t="s">
        <v>346</v>
      </c>
      <c r="AB90" s="102" t="s">
        <v>160</v>
      </c>
      <c r="AC90" s="103"/>
      <c r="AD90" s="102"/>
      <c r="AE90" s="102"/>
      <c r="AF90" s="104"/>
      <c r="AG90" s="105">
        <f>'4. melléklet'!I90+'5. melléklet'!I90</f>
        <v>0</v>
      </c>
      <c r="AH90" s="105">
        <f>'4. melléklet'!J90+'5. melléklet'!J90</f>
        <v>0</v>
      </c>
      <c r="AI90" s="105">
        <f>'4. melléklet'!K90+'5. melléklet'!K90</f>
        <v>0</v>
      </c>
      <c r="AJ90" s="352"/>
      <c r="AK90" s="142" t="s">
        <v>841</v>
      </c>
      <c r="AL90" s="97"/>
      <c r="AM90" s="98" t="s">
        <v>346</v>
      </c>
      <c r="AN90" s="102" t="s">
        <v>160</v>
      </c>
      <c r="AO90" s="103"/>
      <c r="AP90" s="102"/>
      <c r="AQ90" s="102"/>
      <c r="AR90" s="104"/>
      <c r="AS90" s="105">
        <f t="shared" si="5"/>
        <v>0</v>
      </c>
      <c r="AT90" s="105">
        <f t="shared" si="6"/>
        <v>0</v>
      </c>
      <c r="AU90" s="105">
        <f t="shared" si="7"/>
        <v>0</v>
      </c>
      <c r="AV90" s="352"/>
    </row>
    <row r="91" spans="1:48" s="141" customFormat="1" ht="15" thickBot="1">
      <c r="A91" s="142" t="s">
        <v>126</v>
      </c>
      <c r="B91" s="64"/>
      <c r="C91" s="71"/>
      <c r="D91" s="66" t="s">
        <v>347</v>
      </c>
      <c r="E91" s="67" t="s">
        <v>191</v>
      </c>
      <c r="F91" s="67"/>
      <c r="G91" s="67"/>
      <c r="H91" s="68"/>
      <c r="I91" s="51">
        <f>'2. melléklet'!I91</f>
        <v>0</v>
      </c>
      <c r="J91" s="51">
        <f>'2. melléklet'!J91</f>
        <v>0</v>
      </c>
      <c r="K91" s="51">
        <f>'2. melléklet'!K91</f>
        <v>0</v>
      </c>
      <c r="L91" s="343">
        <f>'2. melléklet'!L91</f>
        <v>0</v>
      </c>
      <c r="M91" s="142" t="s">
        <v>594</v>
      </c>
      <c r="N91" s="64"/>
      <c r="O91" s="71"/>
      <c r="P91" s="66" t="s">
        <v>347</v>
      </c>
      <c r="Q91" s="67" t="s">
        <v>191</v>
      </c>
      <c r="R91" s="67"/>
      <c r="S91" s="67"/>
      <c r="T91" s="68"/>
      <c r="U91" s="51">
        <f>'3. melléklet'!I91</f>
        <v>0</v>
      </c>
      <c r="V91" s="51">
        <f>'3. melléklet'!J91</f>
        <v>0</v>
      </c>
      <c r="W91" s="51">
        <f>'3. melléklet'!K91</f>
        <v>0</v>
      </c>
      <c r="X91" s="343">
        <f>'3. melléklet'!L91</f>
        <v>0</v>
      </c>
      <c r="Y91" s="142" t="s">
        <v>718</v>
      </c>
      <c r="Z91" s="64"/>
      <c r="AA91" s="71"/>
      <c r="AB91" s="66" t="s">
        <v>347</v>
      </c>
      <c r="AC91" s="67" t="s">
        <v>191</v>
      </c>
      <c r="AD91" s="67"/>
      <c r="AE91" s="67"/>
      <c r="AF91" s="68"/>
      <c r="AG91" s="51">
        <f>'4. melléklet'!I91+'5. melléklet'!I91</f>
        <v>0</v>
      </c>
      <c r="AH91" s="51">
        <f>'4. melléklet'!J91+'5. melléklet'!J91</f>
        <v>0</v>
      </c>
      <c r="AI91" s="51">
        <f>'4. melléklet'!K91+'5. melléklet'!K91</f>
        <v>0</v>
      </c>
      <c r="AJ91" s="343"/>
      <c r="AK91" s="142" t="s">
        <v>842</v>
      </c>
      <c r="AL91" s="64"/>
      <c r="AM91" s="71"/>
      <c r="AN91" s="66" t="s">
        <v>347</v>
      </c>
      <c r="AO91" s="67" t="s">
        <v>191</v>
      </c>
      <c r="AP91" s="67"/>
      <c r="AQ91" s="67"/>
      <c r="AR91" s="68"/>
      <c r="AS91" s="51">
        <f t="shared" si="5"/>
        <v>0</v>
      </c>
      <c r="AT91" s="51">
        <f t="shared" si="6"/>
        <v>0</v>
      </c>
      <c r="AU91" s="51">
        <f t="shared" si="7"/>
        <v>0</v>
      </c>
      <c r="AV91" s="343"/>
    </row>
    <row r="92" spans="1:48" s="141" customFormat="1" ht="15" thickBot="1">
      <c r="A92" s="142" t="s">
        <v>127</v>
      </c>
      <c r="B92" s="64"/>
      <c r="C92" s="71"/>
      <c r="D92" s="66" t="s">
        <v>348</v>
      </c>
      <c r="E92" s="67" t="s">
        <v>161</v>
      </c>
      <c r="F92" s="67"/>
      <c r="G92" s="67"/>
      <c r="H92" s="68"/>
      <c r="I92" s="51">
        <f>'2. melléklet'!I92</f>
        <v>0</v>
      </c>
      <c r="J92" s="51">
        <f>'2. melléklet'!J92</f>
        <v>0</v>
      </c>
      <c r="K92" s="51">
        <f>'2. melléklet'!K92</f>
        <v>0</v>
      </c>
      <c r="L92" s="343">
        <f>'2. melléklet'!L92</f>
        <v>0</v>
      </c>
      <c r="M92" s="142" t="s">
        <v>595</v>
      </c>
      <c r="N92" s="64"/>
      <c r="O92" s="71"/>
      <c r="P92" s="66" t="s">
        <v>348</v>
      </c>
      <c r="Q92" s="67" t="s">
        <v>161</v>
      </c>
      <c r="R92" s="67"/>
      <c r="S92" s="67"/>
      <c r="T92" s="68"/>
      <c r="U92" s="51">
        <f>'3. melléklet'!I92</f>
        <v>0</v>
      </c>
      <c r="V92" s="51">
        <f>'3. melléklet'!J92</f>
        <v>0</v>
      </c>
      <c r="W92" s="51">
        <f>'3. melléklet'!K92</f>
        <v>0</v>
      </c>
      <c r="X92" s="343">
        <f>'3. melléklet'!L92</f>
        <v>0</v>
      </c>
      <c r="Y92" s="142" t="s">
        <v>719</v>
      </c>
      <c r="Z92" s="64"/>
      <c r="AA92" s="71"/>
      <c r="AB92" s="66" t="s">
        <v>348</v>
      </c>
      <c r="AC92" s="67" t="s">
        <v>161</v>
      </c>
      <c r="AD92" s="67"/>
      <c r="AE92" s="67"/>
      <c r="AF92" s="68"/>
      <c r="AG92" s="51">
        <f>'4. melléklet'!I92+'5. melléklet'!I92</f>
        <v>0</v>
      </c>
      <c r="AH92" s="51">
        <f>'4. melléklet'!J92+'5. melléklet'!J92</f>
        <v>0</v>
      </c>
      <c r="AI92" s="51">
        <f>'4. melléklet'!K92+'5. melléklet'!K92</f>
        <v>0</v>
      </c>
      <c r="AJ92" s="343"/>
      <c r="AK92" s="142" t="s">
        <v>843</v>
      </c>
      <c r="AL92" s="64"/>
      <c r="AM92" s="71"/>
      <c r="AN92" s="66" t="s">
        <v>348</v>
      </c>
      <c r="AO92" s="67" t="s">
        <v>161</v>
      </c>
      <c r="AP92" s="67"/>
      <c r="AQ92" s="67"/>
      <c r="AR92" s="68"/>
      <c r="AS92" s="51">
        <f t="shared" si="5"/>
        <v>0</v>
      </c>
      <c r="AT92" s="51">
        <f t="shared" si="6"/>
        <v>0</v>
      </c>
      <c r="AU92" s="51">
        <f t="shared" si="7"/>
        <v>0</v>
      </c>
      <c r="AV92" s="343"/>
    </row>
    <row r="93" spans="1:48" s="141" customFormat="1" ht="15" thickBot="1">
      <c r="A93" s="142" t="s">
        <v>128</v>
      </c>
      <c r="B93" s="64"/>
      <c r="C93" s="71"/>
      <c r="D93" s="66" t="s">
        <v>349</v>
      </c>
      <c r="E93" s="67" t="s">
        <v>192</v>
      </c>
      <c r="F93" s="33"/>
      <c r="G93" s="67"/>
      <c r="H93" s="68"/>
      <c r="I93" s="51">
        <f>'2. melléklet'!I93</f>
        <v>0</v>
      </c>
      <c r="J93" s="51">
        <f>'2. melléklet'!J93</f>
        <v>0</v>
      </c>
      <c r="K93" s="51">
        <f>'2. melléklet'!K93</f>
        <v>0</v>
      </c>
      <c r="L93" s="343">
        <f>'2. melléklet'!L93</f>
        <v>0</v>
      </c>
      <c r="M93" s="142" t="s">
        <v>596</v>
      </c>
      <c r="N93" s="64"/>
      <c r="O93" s="71"/>
      <c r="P93" s="66" t="s">
        <v>349</v>
      </c>
      <c r="Q93" s="67" t="s">
        <v>192</v>
      </c>
      <c r="R93" s="33"/>
      <c r="S93" s="67"/>
      <c r="T93" s="68"/>
      <c r="U93" s="51">
        <f>'3. melléklet'!I93</f>
        <v>0</v>
      </c>
      <c r="V93" s="51">
        <f>'3. melléklet'!J93</f>
        <v>0</v>
      </c>
      <c r="W93" s="51">
        <f>'3. melléklet'!K93</f>
        <v>0</v>
      </c>
      <c r="X93" s="343">
        <f>'3. melléklet'!L93</f>
        <v>0</v>
      </c>
      <c r="Y93" s="142" t="s">
        <v>720</v>
      </c>
      <c r="Z93" s="64"/>
      <c r="AA93" s="71"/>
      <c r="AB93" s="66" t="s">
        <v>349</v>
      </c>
      <c r="AC93" s="67" t="s">
        <v>192</v>
      </c>
      <c r="AD93" s="33"/>
      <c r="AE93" s="67"/>
      <c r="AF93" s="68"/>
      <c r="AG93" s="51">
        <f>'4. melléklet'!I93+'5. melléklet'!I93</f>
        <v>0</v>
      </c>
      <c r="AH93" s="51">
        <f>'4. melléklet'!J93+'5. melléklet'!J93</f>
        <v>0</v>
      </c>
      <c r="AI93" s="51">
        <f>'4. melléklet'!K93+'5. melléklet'!K93</f>
        <v>0</v>
      </c>
      <c r="AJ93" s="343"/>
      <c r="AK93" s="142" t="s">
        <v>844</v>
      </c>
      <c r="AL93" s="64"/>
      <c r="AM93" s="71"/>
      <c r="AN93" s="66" t="s">
        <v>349</v>
      </c>
      <c r="AO93" s="67" t="s">
        <v>192</v>
      </c>
      <c r="AP93" s="33"/>
      <c r="AQ93" s="67"/>
      <c r="AR93" s="68"/>
      <c r="AS93" s="51">
        <f t="shared" si="5"/>
        <v>0</v>
      </c>
      <c r="AT93" s="51">
        <f t="shared" si="6"/>
        <v>0</v>
      </c>
      <c r="AU93" s="51">
        <f t="shared" si="7"/>
        <v>0</v>
      </c>
      <c r="AV93" s="343"/>
    </row>
    <row r="94" spans="1:48" s="141" customFormat="1" ht="15" thickBot="1">
      <c r="A94" s="142" t="s">
        <v>129</v>
      </c>
      <c r="B94" s="64"/>
      <c r="C94" s="71"/>
      <c r="D94" s="66" t="s">
        <v>342</v>
      </c>
      <c r="E94" s="67" t="s">
        <v>162</v>
      </c>
      <c r="F94" s="33"/>
      <c r="G94" s="67"/>
      <c r="H94" s="68"/>
      <c r="I94" s="52">
        <f>'2. melléklet'!I94</f>
        <v>0</v>
      </c>
      <c r="J94" s="52">
        <f>'2. melléklet'!J94</f>
        <v>0</v>
      </c>
      <c r="K94" s="52">
        <f>'2. melléklet'!K94</f>
        <v>0</v>
      </c>
      <c r="L94" s="344">
        <f>'2. melléklet'!L94</f>
        <v>0</v>
      </c>
      <c r="M94" s="142" t="s">
        <v>597</v>
      </c>
      <c r="N94" s="64"/>
      <c r="O94" s="71"/>
      <c r="P94" s="66" t="s">
        <v>342</v>
      </c>
      <c r="Q94" s="67" t="s">
        <v>162</v>
      </c>
      <c r="R94" s="33"/>
      <c r="S94" s="67"/>
      <c r="T94" s="68"/>
      <c r="U94" s="52">
        <f>'3. melléklet'!I94</f>
        <v>0</v>
      </c>
      <c r="V94" s="52">
        <f>'3. melléklet'!J94</f>
        <v>0</v>
      </c>
      <c r="W94" s="52">
        <f>'3. melléklet'!K94</f>
        <v>0</v>
      </c>
      <c r="X94" s="344">
        <f>'3. melléklet'!L94</f>
        <v>0</v>
      </c>
      <c r="Y94" s="142" t="s">
        <v>721</v>
      </c>
      <c r="Z94" s="64"/>
      <c r="AA94" s="71"/>
      <c r="AB94" s="66" t="s">
        <v>342</v>
      </c>
      <c r="AC94" s="67" t="s">
        <v>162</v>
      </c>
      <c r="AD94" s="33"/>
      <c r="AE94" s="67"/>
      <c r="AF94" s="68"/>
      <c r="AG94" s="52">
        <f>'4. melléklet'!I94+'5. melléklet'!I94</f>
        <v>0</v>
      </c>
      <c r="AH94" s="52">
        <f>'4. melléklet'!J94+'5. melléklet'!J94</f>
        <v>0</v>
      </c>
      <c r="AI94" s="52">
        <f>'4. melléklet'!K94+'5. melléklet'!K94</f>
        <v>0</v>
      </c>
      <c r="AJ94" s="344"/>
      <c r="AK94" s="142" t="s">
        <v>845</v>
      </c>
      <c r="AL94" s="64"/>
      <c r="AM94" s="71"/>
      <c r="AN94" s="66" t="s">
        <v>342</v>
      </c>
      <c r="AO94" s="67" t="s">
        <v>162</v>
      </c>
      <c r="AP94" s="33"/>
      <c r="AQ94" s="67"/>
      <c r="AR94" s="68"/>
      <c r="AS94" s="52">
        <f t="shared" si="5"/>
        <v>0</v>
      </c>
      <c r="AT94" s="52">
        <f t="shared" si="6"/>
        <v>0</v>
      </c>
      <c r="AU94" s="52">
        <f t="shared" si="7"/>
        <v>0</v>
      </c>
      <c r="AV94" s="344"/>
    </row>
    <row r="95" spans="1:48" s="92" customFormat="1" ht="30" customHeight="1" thickBot="1">
      <c r="A95" s="142" t="s">
        <v>130</v>
      </c>
      <c r="B95" s="413" t="s">
        <v>432</v>
      </c>
      <c r="C95" s="414"/>
      <c r="D95" s="414"/>
      <c r="E95" s="414"/>
      <c r="F95" s="414"/>
      <c r="G95" s="414"/>
      <c r="H95" s="415"/>
      <c r="I95" s="89">
        <f>'2. melléklet'!I95</f>
        <v>785133</v>
      </c>
      <c r="J95" s="89">
        <f>'2. melléklet'!J95</f>
        <v>874537</v>
      </c>
      <c r="K95" s="89">
        <f>'2. melléklet'!K95</f>
        <v>144807</v>
      </c>
      <c r="L95" s="338">
        <f>'2. melléklet'!L95</f>
        <v>0.16558133046400553</v>
      </c>
      <c r="M95" s="142" t="s">
        <v>598</v>
      </c>
      <c r="N95" s="413" t="s">
        <v>432</v>
      </c>
      <c r="O95" s="414"/>
      <c r="P95" s="414"/>
      <c r="Q95" s="414"/>
      <c r="R95" s="414"/>
      <c r="S95" s="414"/>
      <c r="T95" s="415"/>
      <c r="U95" s="89">
        <f>'3. melléklet'!I95</f>
        <v>171913</v>
      </c>
      <c r="V95" s="89">
        <f>'3. melléklet'!J95</f>
        <v>175319</v>
      </c>
      <c r="W95" s="89">
        <f>'3. melléklet'!K95</f>
        <v>80835</v>
      </c>
      <c r="X95" s="338">
        <f>'3. melléklet'!L95</f>
        <v>0.46107381401901676</v>
      </c>
      <c r="Y95" s="142" t="s">
        <v>722</v>
      </c>
      <c r="Z95" s="413" t="s">
        <v>432</v>
      </c>
      <c r="AA95" s="414"/>
      <c r="AB95" s="414"/>
      <c r="AC95" s="414"/>
      <c r="AD95" s="414"/>
      <c r="AE95" s="414"/>
      <c r="AF95" s="415"/>
      <c r="AG95" s="89">
        <f>'4. melléklet'!I95+'5. melléklet'!I95</f>
        <v>383257</v>
      </c>
      <c r="AH95" s="89">
        <f>'4. melléklet'!J95+'5. melléklet'!J95</f>
        <v>385480</v>
      </c>
      <c r="AI95" s="89">
        <f>'4. melléklet'!K95+'5. melléklet'!K95</f>
        <v>183499</v>
      </c>
      <c r="AJ95" s="338">
        <f>AI95/AH95</f>
        <v>0.4760272906506174</v>
      </c>
      <c r="AK95" s="142" t="s">
        <v>846</v>
      </c>
      <c r="AL95" s="413" t="s">
        <v>432</v>
      </c>
      <c r="AM95" s="414"/>
      <c r="AN95" s="414"/>
      <c r="AO95" s="414"/>
      <c r="AP95" s="414"/>
      <c r="AQ95" s="414"/>
      <c r="AR95" s="415"/>
      <c r="AS95" s="89">
        <f t="shared" si="5"/>
        <v>1340303</v>
      </c>
      <c r="AT95" s="89">
        <f t="shared" si="6"/>
        <v>1435336</v>
      </c>
      <c r="AU95" s="89">
        <f t="shared" si="7"/>
        <v>409141</v>
      </c>
      <c r="AV95" s="338">
        <f t="shared" si="8"/>
        <v>0.28504893627694144</v>
      </c>
    </row>
    <row r="96" spans="1:48" s="96" customFormat="1" ht="16.5" thickBot="1">
      <c r="A96" s="142" t="s">
        <v>131</v>
      </c>
      <c r="B96" s="93" t="s">
        <v>84</v>
      </c>
      <c r="C96" s="94" t="s">
        <v>350</v>
      </c>
      <c r="D96" s="94"/>
      <c r="E96" s="94"/>
      <c r="F96" s="94"/>
      <c r="G96" s="94"/>
      <c r="H96" s="94"/>
      <c r="I96" s="95">
        <f>'2. melléklet'!I96</f>
        <v>517166</v>
      </c>
      <c r="J96" s="95">
        <f>'2. melléklet'!J96</f>
        <v>518234</v>
      </c>
      <c r="K96" s="95">
        <f>'2. melléklet'!K96</f>
        <v>257196</v>
      </c>
      <c r="L96" s="350">
        <f>'2. melléklet'!L96</f>
        <v>0.4962931803007908</v>
      </c>
      <c r="M96" s="142" t="s">
        <v>599</v>
      </c>
      <c r="N96" s="93" t="s">
        <v>84</v>
      </c>
      <c r="O96" s="94" t="s">
        <v>350</v>
      </c>
      <c r="P96" s="94"/>
      <c r="Q96" s="94"/>
      <c r="R96" s="94"/>
      <c r="S96" s="94"/>
      <c r="T96" s="94"/>
      <c r="U96" s="95">
        <f>'3. melléklet'!I96</f>
        <v>0</v>
      </c>
      <c r="V96" s="95">
        <f>'3. melléklet'!J96</f>
        <v>0</v>
      </c>
      <c r="W96" s="95">
        <f>'3. melléklet'!K96</f>
        <v>0</v>
      </c>
      <c r="X96" s="350">
        <f>'3. melléklet'!L96</f>
        <v>0</v>
      </c>
      <c r="Y96" s="142" t="s">
        <v>723</v>
      </c>
      <c r="Z96" s="93" t="s">
        <v>84</v>
      </c>
      <c r="AA96" s="94" t="s">
        <v>350</v>
      </c>
      <c r="AB96" s="94"/>
      <c r="AC96" s="94"/>
      <c r="AD96" s="94"/>
      <c r="AE96" s="94"/>
      <c r="AF96" s="94"/>
      <c r="AG96" s="95">
        <f>'4. melléklet'!I96+'5. melléklet'!I96</f>
        <v>0</v>
      </c>
      <c r="AH96" s="95">
        <f>'4. melléklet'!J96+'5. melléklet'!J96</f>
        <v>0</v>
      </c>
      <c r="AI96" s="95">
        <f>'4. melléklet'!K96+'5. melléklet'!K96</f>
        <v>0</v>
      </c>
      <c r="AJ96" s="350"/>
      <c r="AK96" s="142" t="s">
        <v>847</v>
      </c>
      <c r="AL96" s="93" t="s">
        <v>84</v>
      </c>
      <c r="AM96" s="94" t="s">
        <v>350</v>
      </c>
      <c r="AN96" s="94"/>
      <c r="AO96" s="94"/>
      <c r="AP96" s="94"/>
      <c r="AQ96" s="94"/>
      <c r="AR96" s="94"/>
      <c r="AS96" s="95">
        <f t="shared" si="5"/>
        <v>517166</v>
      </c>
      <c r="AT96" s="95">
        <f t="shared" si="6"/>
        <v>518234</v>
      </c>
      <c r="AU96" s="95">
        <f t="shared" si="7"/>
        <v>257196</v>
      </c>
      <c r="AV96" s="350">
        <f t="shared" si="8"/>
        <v>0.4962931803007908</v>
      </c>
    </row>
    <row r="97" spans="1:48" s="96" customFormat="1" ht="16.5" thickBot="1">
      <c r="A97" s="142" t="s">
        <v>132</v>
      </c>
      <c r="B97" s="97"/>
      <c r="C97" s="112" t="s">
        <v>351</v>
      </c>
      <c r="D97" s="113" t="s">
        <v>355</v>
      </c>
      <c r="E97" s="113"/>
      <c r="F97" s="113"/>
      <c r="G97" s="113"/>
      <c r="H97" s="114"/>
      <c r="I97" s="118">
        <f>'2. melléklet'!I97</f>
        <v>0</v>
      </c>
      <c r="J97" s="118">
        <f>'2. melléklet'!J97</f>
        <v>0</v>
      </c>
      <c r="K97" s="118">
        <f>'2. melléklet'!K97</f>
        <v>0</v>
      </c>
      <c r="L97" s="354">
        <f>'2. melléklet'!L97</f>
        <v>0</v>
      </c>
      <c r="M97" s="142" t="s">
        <v>600</v>
      </c>
      <c r="N97" s="97"/>
      <c r="O97" s="112" t="s">
        <v>351</v>
      </c>
      <c r="P97" s="113" t="s">
        <v>355</v>
      </c>
      <c r="Q97" s="113"/>
      <c r="R97" s="113"/>
      <c r="S97" s="113"/>
      <c r="T97" s="114"/>
      <c r="U97" s="118">
        <f>'3. melléklet'!I97</f>
        <v>0</v>
      </c>
      <c r="V97" s="118">
        <f>'3. melléklet'!J97</f>
        <v>0</v>
      </c>
      <c r="W97" s="118">
        <f>'3. melléklet'!K97</f>
        <v>0</v>
      </c>
      <c r="X97" s="354">
        <f>'3. melléklet'!L97</f>
        <v>0</v>
      </c>
      <c r="Y97" s="142" t="s">
        <v>724</v>
      </c>
      <c r="Z97" s="97"/>
      <c r="AA97" s="112" t="s">
        <v>351</v>
      </c>
      <c r="AB97" s="113" t="s">
        <v>355</v>
      </c>
      <c r="AC97" s="113"/>
      <c r="AD97" s="113"/>
      <c r="AE97" s="113"/>
      <c r="AF97" s="114"/>
      <c r="AG97" s="118">
        <f>'4. melléklet'!I97+'5. melléklet'!I97</f>
        <v>0</v>
      </c>
      <c r="AH97" s="118">
        <f>'4. melléklet'!J97+'5. melléklet'!J97</f>
        <v>0</v>
      </c>
      <c r="AI97" s="118">
        <f>'4. melléklet'!K97+'5. melléklet'!K97</f>
        <v>0</v>
      </c>
      <c r="AJ97" s="354"/>
      <c r="AK97" s="142" t="s">
        <v>848</v>
      </c>
      <c r="AL97" s="97"/>
      <c r="AM97" s="112" t="s">
        <v>351</v>
      </c>
      <c r="AN97" s="113" t="s">
        <v>355</v>
      </c>
      <c r="AO97" s="113"/>
      <c r="AP97" s="113"/>
      <c r="AQ97" s="113"/>
      <c r="AR97" s="114"/>
      <c r="AS97" s="118">
        <f t="shared" si="5"/>
        <v>0</v>
      </c>
      <c r="AT97" s="118">
        <f t="shared" si="6"/>
        <v>0</v>
      </c>
      <c r="AU97" s="118">
        <f t="shared" si="7"/>
        <v>0</v>
      </c>
      <c r="AV97" s="354"/>
    </row>
    <row r="98" spans="1:48" s="57" customFormat="1" ht="15" customHeight="1" thickBot="1">
      <c r="A98" s="142" t="s">
        <v>133</v>
      </c>
      <c r="B98" s="56"/>
      <c r="C98" s="46"/>
      <c r="D98" s="251" t="s">
        <v>359</v>
      </c>
      <c r="E98" s="55" t="s">
        <v>362</v>
      </c>
      <c r="F98" s="55"/>
      <c r="G98" s="55"/>
      <c r="H98" s="129"/>
      <c r="I98" s="123">
        <f>'2. melléklet'!I98</f>
        <v>0</v>
      </c>
      <c r="J98" s="123">
        <f>'2. melléklet'!J98</f>
        <v>0</v>
      </c>
      <c r="K98" s="123">
        <f>'2. melléklet'!K98</f>
        <v>0</v>
      </c>
      <c r="L98" s="331">
        <f>'2. melléklet'!L98</f>
        <v>0</v>
      </c>
      <c r="M98" s="142" t="s">
        <v>601</v>
      </c>
      <c r="N98" s="56"/>
      <c r="O98" s="46"/>
      <c r="P98" s="251" t="s">
        <v>359</v>
      </c>
      <c r="Q98" s="55" t="s">
        <v>362</v>
      </c>
      <c r="R98" s="55"/>
      <c r="S98" s="55"/>
      <c r="T98" s="129"/>
      <c r="U98" s="123">
        <f>'3. melléklet'!I98</f>
        <v>0</v>
      </c>
      <c r="V98" s="123">
        <f>'3. melléklet'!J98</f>
        <v>0</v>
      </c>
      <c r="W98" s="123">
        <f>'3. melléklet'!K98</f>
        <v>0</v>
      </c>
      <c r="X98" s="331">
        <f>'3. melléklet'!L98</f>
        <v>0</v>
      </c>
      <c r="Y98" s="142" t="s">
        <v>725</v>
      </c>
      <c r="Z98" s="56"/>
      <c r="AA98" s="46"/>
      <c r="AB98" s="251" t="s">
        <v>359</v>
      </c>
      <c r="AC98" s="55" t="s">
        <v>362</v>
      </c>
      <c r="AD98" s="55"/>
      <c r="AE98" s="55"/>
      <c r="AF98" s="129"/>
      <c r="AG98" s="123">
        <f>'4. melléklet'!I98+'5. melléklet'!I98</f>
        <v>0</v>
      </c>
      <c r="AH98" s="123">
        <f>'4. melléklet'!J98+'5. melléklet'!J98</f>
        <v>0</v>
      </c>
      <c r="AI98" s="123">
        <f>'4. melléklet'!K98+'5. melléklet'!K98</f>
        <v>0</v>
      </c>
      <c r="AJ98" s="331"/>
      <c r="AK98" s="142" t="s">
        <v>849</v>
      </c>
      <c r="AL98" s="56"/>
      <c r="AM98" s="46"/>
      <c r="AN98" s="251" t="s">
        <v>359</v>
      </c>
      <c r="AO98" s="55" t="s">
        <v>362</v>
      </c>
      <c r="AP98" s="55"/>
      <c r="AQ98" s="55"/>
      <c r="AR98" s="129"/>
      <c r="AS98" s="123">
        <f t="shared" si="5"/>
        <v>0</v>
      </c>
      <c r="AT98" s="123">
        <f t="shared" si="6"/>
        <v>0</v>
      </c>
      <c r="AU98" s="123">
        <f t="shared" si="7"/>
        <v>0</v>
      </c>
      <c r="AV98" s="331"/>
    </row>
    <row r="99" spans="1:48" s="57" customFormat="1" ht="15" customHeight="1" thickBot="1">
      <c r="A99" s="142" t="s">
        <v>134</v>
      </c>
      <c r="B99" s="56"/>
      <c r="C99" s="46"/>
      <c r="D99" s="251" t="s">
        <v>360</v>
      </c>
      <c r="E99" s="55" t="s">
        <v>226</v>
      </c>
      <c r="F99" s="55"/>
      <c r="G99" s="55"/>
      <c r="H99" s="129"/>
      <c r="I99" s="123">
        <f>'2. melléklet'!I99</f>
        <v>14857</v>
      </c>
      <c r="J99" s="123">
        <f>'2. melléklet'!J99</f>
        <v>14857</v>
      </c>
      <c r="K99" s="123">
        <f>'2. melléklet'!K99</f>
        <v>14857</v>
      </c>
      <c r="L99" s="331">
        <f>'2. melléklet'!L99</f>
        <v>1</v>
      </c>
      <c r="M99" s="142" t="s">
        <v>602</v>
      </c>
      <c r="N99" s="56"/>
      <c r="O99" s="46"/>
      <c r="P99" s="251" t="s">
        <v>360</v>
      </c>
      <c r="Q99" s="55" t="s">
        <v>226</v>
      </c>
      <c r="R99" s="55"/>
      <c r="S99" s="55"/>
      <c r="T99" s="129"/>
      <c r="U99" s="123">
        <f>'3. melléklet'!I99</f>
        <v>0</v>
      </c>
      <c r="V99" s="123">
        <f>'3. melléklet'!J99</f>
        <v>0</v>
      </c>
      <c r="W99" s="123">
        <f>'3. melléklet'!K99</f>
        <v>0</v>
      </c>
      <c r="X99" s="331">
        <f>'3. melléklet'!L99</f>
        <v>0</v>
      </c>
      <c r="Y99" s="142" t="s">
        <v>726</v>
      </c>
      <c r="Z99" s="56"/>
      <c r="AA99" s="46"/>
      <c r="AB99" s="251" t="s">
        <v>360</v>
      </c>
      <c r="AC99" s="55" t="s">
        <v>226</v>
      </c>
      <c r="AD99" s="55"/>
      <c r="AE99" s="55"/>
      <c r="AF99" s="129"/>
      <c r="AG99" s="123">
        <f>'4. melléklet'!I99+'5. melléklet'!I99</f>
        <v>0</v>
      </c>
      <c r="AH99" s="123">
        <f>'4. melléklet'!J99+'5. melléklet'!J99</f>
        <v>0</v>
      </c>
      <c r="AI99" s="123">
        <f>'4. melléklet'!K99+'5. melléklet'!K99</f>
        <v>0</v>
      </c>
      <c r="AJ99" s="331"/>
      <c r="AK99" s="142" t="s">
        <v>850</v>
      </c>
      <c r="AL99" s="56"/>
      <c r="AM99" s="46"/>
      <c r="AN99" s="251" t="s">
        <v>360</v>
      </c>
      <c r="AO99" s="55" t="s">
        <v>226</v>
      </c>
      <c r="AP99" s="55"/>
      <c r="AQ99" s="55"/>
      <c r="AR99" s="129"/>
      <c r="AS99" s="123">
        <f t="shared" si="5"/>
        <v>14857</v>
      </c>
      <c r="AT99" s="123">
        <f t="shared" si="6"/>
        <v>14857</v>
      </c>
      <c r="AU99" s="123">
        <f t="shared" si="7"/>
        <v>14857</v>
      </c>
      <c r="AV99" s="331">
        <f t="shared" si="8"/>
        <v>1</v>
      </c>
    </row>
    <row r="100" spans="1:48" s="57" customFormat="1" ht="15" customHeight="1" thickBot="1">
      <c r="A100" s="142" t="s">
        <v>135</v>
      </c>
      <c r="B100" s="237"/>
      <c r="C100" s="238"/>
      <c r="D100" s="244" t="s">
        <v>361</v>
      </c>
      <c r="E100" s="239" t="s">
        <v>363</v>
      </c>
      <c r="F100" s="239"/>
      <c r="G100" s="239"/>
      <c r="H100" s="240"/>
      <c r="I100" s="241">
        <f>'2. melléklet'!I100</f>
        <v>502309</v>
      </c>
      <c r="J100" s="241">
        <f>'2. melléklet'!J100</f>
        <v>503377</v>
      </c>
      <c r="K100" s="241">
        <f>'2. melléklet'!K100</f>
        <v>242339</v>
      </c>
      <c r="L100" s="335">
        <f>'2. melléklet'!L100</f>
        <v>0.48142644578516697</v>
      </c>
      <c r="M100" s="142" t="s">
        <v>603</v>
      </c>
      <c r="N100" s="237"/>
      <c r="O100" s="238"/>
      <c r="P100" s="244" t="s">
        <v>361</v>
      </c>
      <c r="Q100" s="239" t="s">
        <v>363</v>
      </c>
      <c r="R100" s="239"/>
      <c r="S100" s="239"/>
      <c r="T100" s="240"/>
      <c r="U100" s="241">
        <f>'3. melléklet'!I100</f>
        <v>0</v>
      </c>
      <c r="V100" s="241">
        <f>'3. melléklet'!J100</f>
        <v>0</v>
      </c>
      <c r="W100" s="241">
        <f>'3. melléklet'!K100</f>
        <v>0</v>
      </c>
      <c r="X100" s="335">
        <f>'3. melléklet'!L100</f>
        <v>0</v>
      </c>
      <c r="Y100" s="142" t="s">
        <v>727</v>
      </c>
      <c r="Z100" s="237"/>
      <c r="AA100" s="238"/>
      <c r="AB100" s="244" t="s">
        <v>361</v>
      </c>
      <c r="AC100" s="239" t="s">
        <v>363</v>
      </c>
      <c r="AD100" s="239"/>
      <c r="AE100" s="239"/>
      <c r="AF100" s="240"/>
      <c r="AG100" s="241">
        <f>'4. melléklet'!I100+'5. melléklet'!I100</f>
        <v>0</v>
      </c>
      <c r="AH100" s="241">
        <f>'4. melléklet'!J100+'5. melléklet'!J100</f>
        <v>0</v>
      </c>
      <c r="AI100" s="241">
        <f>'4. melléklet'!K100+'5. melléklet'!K100</f>
        <v>0</v>
      </c>
      <c r="AJ100" s="335"/>
      <c r="AK100" s="142" t="s">
        <v>851</v>
      </c>
      <c r="AL100" s="237"/>
      <c r="AM100" s="238"/>
      <c r="AN100" s="244" t="s">
        <v>361</v>
      </c>
      <c r="AO100" s="239" t="s">
        <v>363</v>
      </c>
      <c r="AP100" s="239"/>
      <c r="AQ100" s="239"/>
      <c r="AR100" s="240"/>
      <c r="AS100" s="241">
        <f t="shared" si="5"/>
        <v>502309</v>
      </c>
      <c r="AT100" s="241">
        <f t="shared" si="6"/>
        <v>503377</v>
      </c>
      <c r="AU100" s="241">
        <f t="shared" si="7"/>
        <v>242339</v>
      </c>
      <c r="AV100" s="335">
        <f t="shared" si="8"/>
        <v>0.48142644578516697</v>
      </c>
    </row>
    <row r="101" spans="1:48" s="96" customFormat="1" ht="16.5" thickBot="1">
      <c r="A101" s="142" t="s">
        <v>136</v>
      </c>
      <c r="B101" s="97"/>
      <c r="C101" s="112" t="s">
        <v>352</v>
      </c>
      <c r="D101" s="102" t="s">
        <v>356</v>
      </c>
      <c r="E101" s="102"/>
      <c r="F101" s="102"/>
      <c r="G101" s="102"/>
      <c r="H101" s="104"/>
      <c r="I101" s="105">
        <f>'2. melléklet'!I101</f>
        <v>0</v>
      </c>
      <c r="J101" s="105">
        <f>'2. melléklet'!J101</f>
        <v>0</v>
      </c>
      <c r="K101" s="105">
        <f>'2. melléklet'!K101</f>
        <v>0</v>
      </c>
      <c r="L101" s="352">
        <f>'2. melléklet'!L101</f>
        <v>0</v>
      </c>
      <c r="M101" s="142" t="s">
        <v>604</v>
      </c>
      <c r="N101" s="97"/>
      <c r="O101" s="112" t="s">
        <v>352</v>
      </c>
      <c r="P101" s="102" t="s">
        <v>356</v>
      </c>
      <c r="Q101" s="102"/>
      <c r="R101" s="102"/>
      <c r="S101" s="102"/>
      <c r="T101" s="104"/>
      <c r="U101" s="105">
        <f>'3. melléklet'!I101</f>
        <v>0</v>
      </c>
      <c r="V101" s="105">
        <f>'3. melléklet'!J101</f>
        <v>0</v>
      </c>
      <c r="W101" s="105">
        <f>'3. melléklet'!K101</f>
        <v>0</v>
      </c>
      <c r="X101" s="352">
        <f>'3. melléklet'!L101</f>
        <v>0</v>
      </c>
      <c r="Y101" s="142" t="s">
        <v>728</v>
      </c>
      <c r="Z101" s="97"/>
      <c r="AA101" s="112" t="s">
        <v>352</v>
      </c>
      <c r="AB101" s="102" t="s">
        <v>356</v>
      </c>
      <c r="AC101" s="102"/>
      <c r="AD101" s="102"/>
      <c r="AE101" s="102"/>
      <c r="AF101" s="104"/>
      <c r="AG101" s="105">
        <f>'4. melléklet'!I101+'5. melléklet'!I101</f>
        <v>0</v>
      </c>
      <c r="AH101" s="105">
        <f>'4. melléklet'!J101+'5. melléklet'!J101</f>
        <v>0</v>
      </c>
      <c r="AI101" s="105">
        <f>'4. melléklet'!K101+'5. melléklet'!K101</f>
        <v>0</v>
      </c>
      <c r="AJ101" s="352"/>
      <c r="AK101" s="142" t="s">
        <v>852</v>
      </c>
      <c r="AL101" s="97"/>
      <c r="AM101" s="112" t="s">
        <v>352</v>
      </c>
      <c r="AN101" s="102" t="s">
        <v>356</v>
      </c>
      <c r="AO101" s="102"/>
      <c r="AP101" s="102"/>
      <c r="AQ101" s="102"/>
      <c r="AR101" s="104"/>
      <c r="AS101" s="105">
        <f t="shared" si="5"/>
        <v>0</v>
      </c>
      <c r="AT101" s="105">
        <f t="shared" si="6"/>
        <v>0</v>
      </c>
      <c r="AU101" s="105">
        <f t="shared" si="7"/>
        <v>0</v>
      </c>
      <c r="AV101" s="352"/>
    </row>
    <row r="102" spans="1:48" s="96" customFormat="1" ht="16.5" thickBot="1">
      <c r="A102" s="142" t="s">
        <v>137</v>
      </c>
      <c r="B102" s="97"/>
      <c r="C102" s="112" t="s">
        <v>353</v>
      </c>
      <c r="D102" s="102" t="s">
        <v>357</v>
      </c>
      <c r="E102" s="102"/>
      <c r="F102" s="102"/>
      <c r="G102" s="102"/>
      <c r="H102" s="104"/>
      <c r="I102" s="249">
        <f>'2. melléklet'!I102</f>
        <v>0</v>
      </c>
      <c r="J102" s="249">
        <f>'2. melléklet'!J102</f>
        <v>0</v>
      </c>
      <c r="K102" s="249">
        <f>'2. melléklet'!K102</f>
        <v>0</v>
      </c>
      <c r="L102" s="355">
        <f>'2. melléklet'!L102</f>
        <v>0</v>
      </c>
      <c r="M102" s="142" t="s">
        <v>605</v>
      </c>
      <c r="N102" s="97"/>
      <c r="O102" s="112" t="s">
        <v>353</v>
      </c>
      <c r="P102" s="102" t="s">
        <v>357</v>
      </c>
      <c r="Q102" s="102"/>
      <c r="R102" s="102"/>
      <c r="S102" s="102"/>
      <c r="T102" s="104"/>
      <c r="U102" s="249">
        <f>'3. melléklet'!I102</f>
        <v>0</v>
      </c>
      <c r="V102" s="249">
        <f>'3. melléklet'!J102</f>
        <v>0</v>
      </c>
      <c r="W102" s="249">
        <f>'3. melléklet'!K102</f>
        <v>0</v>
      </c>
      <c r="X102" s="355">
        <f>'3. melléklet'!L102</f>
        <v>0</v>
      </c>
      <c r="Y102" s="142" t="s">
        <v>729</v>
      </c>
      <c r="Z102" s="97"/>
      <c r="AA102" s="112" t="s">
        <v>353</v>
      </c>
      <c r="AB102" s="102" t="s">
        <v>357</v>
      </c>
      <c r="AC102" s="102"/>
      <c r="AD102" s="102"/>
      <c r="AE102" s="102"/>
      <c r="AF102" s="104"/>
      <c r="AG102" s="249">
        <f>'4. melléklet'!I102+'5. melléklet'!I102</f>
        <v>0</v>
      </c>
      <c r="AH102" s="249">
        <f>'4. melléklet'!J102+'5. melléklet'!J102</f>
        <v>0</v>
      </c>
      <c r="AI102" s="249">
        <f>'4. melléklet'!K102+'5. melléklet'!K102</f>
        <v>0</v>
      </c>
      <c r="AJ102" s="355"/>
      <c r="AK102" s="142" t="s">
        <v>853</v>
      </c>
      <c r="AL102" s="97"/>
      <c r="AM102" s="112" t="s">
        <v>353</v>
      </c>
      <c r="AN102" s="102" t="s">
        <v>357</v>
      </c>
      <c r="AO102" s="102"/>
      <c r="AP102" s="102"/>
      <c r="AQ102" s="102"/>
      <c r="AR102" s="104"/>
      <c r="AS102" s="249">
        <f t="shared" si="5"/>
        <v>0</v>
      </c>
      <c r="AT102" s="249">
        <f t="shared" si="6"/>
        <v>0</v>
      </c>
      <c r="AU102" s="249">
        <f t="shared" si="7"/>
        <v>0</v>
      </c>
      <c r="AV102" s="355"/>
    </row>
    <row r="103" spans="1:48" s="76" customFormat="1" ht="15" customHeight="1" thickBot="1">
      <c r="A103" s="142" t="s">
        <v>138</v>
      </c>
      <c r="B103" s="243"/>
      <c r="C103" s="242" t="s">
        <v>354</v>
      </c>
      <c r="D103" s="245" t="s">
        <v>358</v>
      </c>
      <c r="E103" s="246"/>
      <c r="F103" s="246"/>
      <c r="G103" s="246"/>
      <c r="H103" s="247"/>
      <c r="I103" s="248">
        <f>'2. melléklet'!I103</f>
        <v>0</v>
      </c>
      <c r="J103" s="248">
        <f>'2. melléklet'!J103</f>
        <v>0</v>
      </c>
      <c r="K103" s="248">
        <f>'2. melléklet'!K103</f>
        <v>0</v>
      </c>
      <c r="L103" s="356">
        <f>'2. melléklet'!L103</f>
        <v>0</v>
      </c>
      <c r="M103" s="142" t="s">
        <v>606</v>
      </c>
      <c r="N103" s="243"/>
      <c r="O103" s="242" t="s">
        <v>354</v>
      </c>
      <c r="P103" s="245" t="s">
        <v>358</v>
      </c>
      <c r="Q103" s="246"/>
      <c r="R103" s="246"/>
      <c r="S103" s="246"/>
      <c r="T103" s="247"/>
      <c r="U103" s="248">
        <f>'3. melléklet'!I103</f>
        <v>0</v>
      </c>
      <c r="V103" s="248">
        <f>'3. melléklet'!J103</f>
        <v>0</v>
      </c>
      <c r="W103" s="248">
        <f>'3. melléklet'!K103</f>
        <v>0</v>
      </c>
      <c r="X103" s="356">
        <f>'3. melléklet'!L103</f>
        <v>0</v>
      </c>
      <c r="Y103" s="142" t="s">
        <v>730</v>
      </c>
      <c r="Z103" s="243"/>
      <c r="AA103" s="242" t="s">
        <v>354</v>
      </c>
      <c r="AB103" s="245" t="s">
        <v>358</v>
      </c>
      <c r="AC103" s="246"/>
      <c r="AD103" s="246"/>
      <c r="AE103" s="246"/>
      <c r="AF103" s="247"/>
      <c r="AG103" s="248">
        <f>'4. melléklet'!I103+'5. melléklet'!I103</f>
        <v>0</v>
      </c>
      <c r="AH103" s="248">
        <f>'4. melléklet'!J103+'5. melléklet'!J103</f>
        <v>0</v>
      </c>
      <c r="AI103" s="248">
        <f>'4. melléklet'!K103+'5. melléklet'!K103</f>
        <v>0</v>
      </c>
      <c r="AJ103" s="356"/>
      <c r="AK103" s="142" t="s">
        <v>854</v>
      </c>
      <c r="AL103" s="243"/>
      <c r="AM103" s="242" t="s">
        <v>354</v>
      </c>
      <c r="AN103" s="245" t="s">
        <v>358</v>
      </c>
      <c r="AO103" s="246"/>
      <c r="AP103" s="246"/>
      <c r="AQ103" s="246"/>
      <c r="AR103" s="247"/>
      <c r="AS103" s="248">
        <f t="shared" si="5"/>
        <v>0</v>
      </c>
      <c r="AT103" s="248">
        <f t="shared" si="6"/>
        <v>0</v>
      </c>
      <c r="AU103" s="248">
        <f t="shared" si="7"/>
        <v>0</v>
      </c>
      <c r="AV103" s="356"/>
    </row>
    <row r="104" spans="1:48" s="92" customFormat="1" ht="30" customHeight="1" thickBot="1">
      <c r="A104" s="142" t="s">
        <v>139</v>
      </c>
      <c r="B104" s="413" t="s">
        <v>431</v>
      </c>
      <c r="C104" s="414"/>
      <c r="D104" s="414"/>
      <c r="E104" s="414"/>
      <c r="F104" s="414"/>
      <c r="G104" s="414"/>
      <c r="H104" s="415"/>
      <c r="I104" s="115">
        <f>'2. melléklet'!I104</f>
        <v>1302299</v>
      </c>
      <c r="J104" s="115">
        <f>'2. melléklet'!J104</f>
        <v>1392771</v>
      </c>
      <c r="K104" s="115">
        <f>'2. melléklet'!K104</f>
        <v>402003</v>
      </c>
      <c r="L104" s="357">
        <f>'2. melléklet'!L104</f>
        <v>0.28863538945023987</v>
      </c>
      <c r="M104" s="142" t="s">
        <v>607</v>
      </c>
      <c r="N104" s="413" t="s">
        <v>431</v>
      </c>
      <c r="O104" s="414"/>
      <c r="P104" s="414"/>
      <c r="Q104" s="414"/>
      <c r="R104" s="414"/>
      <c r="S104" s="414"/>
      <c r="T104" s="415"/>
      <c r="U104" s="115">
        <f>'3. melléklet'!I104</f>
        <v>171913</v>
      </c>
      <c r="V104" s="115">
        <f>'3. melléklet'!J104</f>
        <v>175319</v>
      </c>
      <c r="W104" s="115">
        <f>'3. melléklet'!K104</f>
        <v>80835</v>
      </c>
      <c r="X104" s="357">
        <f>'3. melléklet'!L104</f>
        <v>0.46107381401901676</v>
      </c>
      <c r="Y104" s="142" t="s">
        <v>731</v>
      </c>
      <c r="Z104" s="413" t="s">
        <v>431</v>
      </c>
      <c r="AA104" s="414"/>
      <c r="AB104" s="414"/>
      <c r="AC104" s="414"/>
      <c r="AD104" s="414"/>
      <c r="AE104" s="414"/>
      <c r="AF104" s="415"/>
      <c r="AG104" s="115">
        <f>'4. melléklet'!I104+'5. melléklet'!I104</f>
        <v>383257</v>
      </c>
      <c r="AH104" s="115">
        <f>'4. melléklet'!J104+'5. melléklet'!J104</f>
        <v>385480</v>
      </c>
      <c r="AI104" s="115">
        <f>'4. melléklet'!K104+'5. melléklet'!K104</f>
        <v>183499</v>
      </c>
      <c r="AJ104" s="357">
        <f>AI104/AH104</f>
        <v>0.4760272906506174</v>
      </c>
      <c r="AK104" s="142" t="s">
        <v>855</v>
      </c>
      <c r="AL104" s="413" t="s">
        <v>431</v>
      </c>
      <c r="AM104" s="414"/>
      <c r="AN104" s="414"/>
      <c r="AO104" s="414"/>
      <c r="AP104" s="414"/>
      <c r="AQ104" s="414"/>
      <c r="AR104" s="415"/>
      <c r="AS104" s="115">
        <f>I104+U104+AG104-AS100</f>
        <v>1355160</v>
      </c>
      <c r="AT104" s="115">
        <f>J104+V104+AH104-AT100</f>
        <v>1450193</v>
      </c>
      <c r="AU104" s="115">
        <f>K104+W104+AI104-AU100</f>
        <v>423998</v>
      </c>
      <c r="AV104" s="357">
        <f t="shared" si="8"/>
        <v>0.2923734978723522</v>
      </c>
    </row>
    <row r="105" spans="1:48" ht="15" thickBot="1">
      <c r="A105" s="142" t="s">
        <v>140</v>
      </c>
      <c r="B105" s="229"/>
      <c r="L105" s="230" t="s">
        <v>8</v>
      </c>
      <c r="M105" s="142" t="s">
        <v>608</v>
      </c>
      <c r="N105" s="229"/>
      <c r="X105" s="230" t="s">
        <v>8</v>
      </c>
      <c r="Y105" s="142" t="s">
        <v>732</v>
      </c>
      <c r="Z105" s="229"/>
      <c r="AJ105" s="230" t="s">
        <v>8</v>
      </c>
      <c r="AK105" s="142" t="s">
        <v>856</v>
      </c>
      <c r="AL105" s="229"/>
      <c r="AV105" s="230" t="s">
        <v>8</v>
      </c>
    </row>
    <row r="106" spans="1:48" ht="15" thickBot="1">
      <c r="A106" s="142" t="s">
        <v>378</v>
      </c>
      <c r="B106" s="35" t="s">
        <v>9</v>
      </c>
      <c r="C106" s="35" t="s">
        <v>10</v>
      </c>
      <c r="D106" s="35" t="s">
        <v>11</v>
      </c>
      <c r="E106" s="399" t="s">
        <v>12</v>
      </c>
      <c r="F106" s="400"/>
      <c r="G106" s="400"/>
      <c r="H106" s="401"/>
      <c r="I106" s="35" t="s">
        <v>13</v>
      </c>
      <c r="J106" s="35" t="s">
        <v>88</v>
      </c>
      <c r="K106" s="35" t="s">
        <v>89</v>
      </c>
      <c r="L106" s="35" t="s">
        <v>90</v>
      </c>
      <c r="M106" s="142" t="s">
        <v>609</v>
      </c>
      <c r="N106" s="35" t="s">
        <v>9</v>
      </c>
      <c r="O106" s="35" t="s">
        <v>10</v>
      </c>
      <c r="P106" s="35" t="s">
        <v>11</v>
      </c>
      <c r="Q106" s="399" t="s">
        <v>12</v>
      </c>
      <c r="R106" s="400"/>
      <c r="S106" s="400"/>
      <c r="T106" s="401"/>
      <c r="U106" s="35" t="s">
        <v>13</v>
      </c>
      <c r="V106" s="35" t="s">
        <v>88</v>
      </c>
      <c r="W106" s="35" t="s">
        <v>89</v>
      </c>
      <c r="X106" s="35" t="s">
        <v>90</v>
      </c>
      <c r="Y106" s="142" t="s">
        <v>733</v>
      </c>
      <c r="Z106" s="35" t="s">
        <v>9</v>
      </c>
      <c r="AA106" s="35" t="s">
        <v>10</v>
      </c>
      <c r="AB106" s="35" t="s">
        <v>11</v>
      </c>
      <c r="AC106" s="399" t="s">
        <v>12</v>
      </c>
      <c r="AD106" s="400"/>
      <c r="AE106" s="400"/>
      <c r="AF106" s="401"/>
      <c r="AG106" s="35" t="s">
        <v>13</v>
      </c>
      <c r="AH106" s="35" t="s">
        <v>88</v>
      </c>
      <c r="AI106" s="35" t="s">
        <v>89</v>
      </c>
      <c r="AJ106" s="35" t="s">
        <v>90</v>
      </c>
      <c r="AK106" s="142" t="s">
        <v>857</v>
      </c>
      <c r="AL106" s="35" t="s">
        <v>9</v>
      </c>
      <c r="AM106" s="35" t="s">
        <v>10</v>
      </c>
      <c r="AN106" s="35" t="s">
        <v>11</v>
      </c>
      <c r="AO106" s="399" t="s">
        <v>12</v>
      </c>
      <c r="AP106" s="400"/>
      <c r="AQ106" s="400"/>
      <c r="AR106" s="401"/>
      <c r="AS106" s="35" t="s">
        <v>13</v>
      </c>
      <c r="AT106" s="35" t="s">
        <v>88</v>
      </c>
      <c r="AU106" s="35" t="s">
        <v>89</v>
      </c>
      <c r="AV106" s="35" t="s">
        <v>90</v>
      </c>
    </row>
    <row r="107" spans="1:48" ht="37.5" customHeight="1" thickBot="1">
      <c r="A107" s="142" t="s">
        <v>379</v>
      </c>
      <c r="B107" s="416" t="s">
        <v>425</v>
      </c>
      <c r="C107" s="417"/>
      <c r="D107" s="417"/>
      <c r="E107" s="417"/>
      <c r="F107" s="417"/>
      <c r="G107" s="417"/>
      <c r="H107" s="417"/>
      <c r="I107" s="417"/>
      <c r="J107" s="417"/>
      <c r="K107" s="417"/>
      <c r="L107" s="418"/>
      <c r="M107" s="142" t="s">
        <v>610</v>
      </c>
      <c r="N107" s="416" t="s">
        <v>425</v>
      </c>
      <c r="O107" s="417"/>
      <c r="P107" s="417"/>
      <c r="Q107" s="417"/>
      <c r="R107" s="417"/>
      <c r="S107" s="417"/>
      <c r="T107" s="417"/>
      <c r="U107" s="417"/>
      <c r="V107" s="417"/>
      <c r="W107" s="417"/>
      <c r="X107" s="418"/>
      <c r="Y107" s="142" t="s">
        <v>734</v>
      </c>
      <c r="Z107" s="416" t="s">
        <v>425</v>
      </c>
      <c r="AA107" s="417"/>
      <c r="AB107" s="417"/>
      <c r="AC107" s="417"/>
      <c r="AD107" s="417"/>
      <c r="AE107" s="417"/>
      <c r="AF107" s="417"/>
      <c r="AG107" s="417"/>
      <c r="AH107" s="417"/>
      <c r="AI107" s="417"/>
      <c r="AJ107" s="418"/>
      <c r="AK107" s="142" t="s">
        <v>858</v>
      </c>
      <c r="AL107" s="416" t="s">
        <v>425</v>
      </c>
      <c r="AM107" s="417"/>
      <c r="AN107" s="417"/>
      <c r="AO107" s="417"/>
      <c r="AP107" s="417"/>
      <c r="AQ107" s="417"/>
      <c r="AR107" s="417"/>
      <c r="AS107" s="417"/>
      <c r="AT107" s="417"/>
      <c r="AU107" s="417"/>
      <c r="AV107" s="418"/>
    </row>
    <row r="108" spans="1:48" ht="15" thickBot="1">
      <c r="A108" s="142" t="s">
        <v>380</v>
      </c>
      <c r="B108" s="419"/>
      <c r="C108" s="420"/>
      <c r="D108" s="420"/>
      <c r="E108" s="420"/>
      <c r="F108" s="420"/>
      <c r="G108" s="420"/>
      <c r="H108" s="420"/>
      <c r="I108" s="420"/>
      <c r="J108" s="420"/>
      <c r="K108" s="420"/>
      <c r="L108" s="421"/>
      <c r="M108" s="142" t="s">
        <v>611</v>
      </c>
      <c r="N108" s="419"/>
      <c r="O108" s="420"/>
      <c r="P108" s="420"/>
      <c r="Q108" s="420"/>
      <c r="R108" s="420"/>
      <c r="S108" s="420"/>
      <c r="T108" s="420"/>
      <c r="U108" s="420"/>
      <c r="V108" s="420"/>
      <c r="W108" s="420"/>
      <c r="X108" s="421"/>
      <c r="Y108" s="142" t="s">
        <v>735</v>
      </c>
      <c r="Z108" s="419"/>
      <c r="AA108" s="420"/>
      <c r="AB108" s="420"/>
      <c r="AC108" s="420"/>
      <c r="AD108" s="420"/>
      <c r="AE108" s="420"/>
      <c r="AF108" s="420"/>
      <c r="AG108" s="420"/>
      <c r="AH108" s="420"/>
      <c r="AI108" s="420"/>
      <c r="AJ108" s="421"/>
      <c r="AK108" s="142" t="s">
        <v>859</v>
      </c>
      <c r="AL108" s="419"/>
      <c r="AM108" s="420"/>
      <c r="AN108" s="420"/>
      <c r="AO108" s="420"/>
      <c r="AP108" s="420"/>
      <c r="AQ108" s="420"/>
      <c r="AR108" s="420"/>
      <c r="AS108" s="420"/>
      <c r="AT108" s="420"/>
      <c r="AU108" s="420"/>
      <c r="AV108" s="421"/>
    </row>
    <row r="109" spans="1:48" ht="15.75" thickBot="1">
      <c r="A109" s="142" t="s">
        <v>386</v>
      </c>
      <c r="B109" s="398" t="s">
        <v>142</v>
      </c>
      <c r="C109" s="398"/>
      <c r="D109" s="398"/>
      <c r="E109" s="398"/>
      <c r="F109" s="398"/>
      <c r="G109" s="398"/>
      <c r="H109" s="398"/>
      <c r="I109" s="43">
        <f>SUM(I111:I112)</f>
        <v>936473</v>
      </c>
      <c r="J109" s="43">
        <f>SUM(J111:J112)</f>
        <v>1029196</v>
      </c>
      <c r="K109" s="43">
        <f>SUM(K111:K112)</f>
        <v>506011</v>
      </c>
      <c r="L109" s="43"/>
      <c r="M109" s="142" t="s">
        <v>612</v>
      </c>
      <c r="N109" s="398" t="s">
        <v>142</v>
      </c>
      <c r="O109" s="398"/>
      <c r="P109" s="398"/>
      <c r="Q109" s="398"/>
      <c r="R109" s="398"/>
      <c r="S109" s="398"/>
      <c r="T109" s="398"/>
      <c r="U109" s="43">
        <f>SUM(U111:U112)</f>
        <v>7762</v>
      </c>
      <c r="V109" s="43">
        <f>SUM(V111:V112)</f>
        <v>10994</v>
      </c>
      <c r="W109" s="43">
        <f>SUM(W111:W112)</f>
        <v>11293</v>
      </c>
      <c r="X109" s="43"/>
      <c r="Y109" s="142" t="s">
        <v>736</v>
      </c>
      <c r="Z109" s="398" t="s">
        <v>142</v>
      </c>
      <c r="AA109" s="398"/>
      <c r="AB109" s="398"/>
      <c r="AC109" s="398"/>
      <c r="AD109" s="398"/>
      <c r="AE109" s="398"/>
      <c r="AF109" s="398"/>
      <c r="AG109" s="43">
        <f>SUM(AG111:AG112)</f>
        <v>38999</v>
      </c>
      <c r="AH109" s="43">
        <f>SUM(AH111:AH112)</f>
        <v>42154</v>
      </c>
      <c r="AI109" s="43">
        <f>SUM(AI111:AI112)</f>
        <v>28536</v>
      </c>
      <c r="AJ109" s="43"/>
      <c r="AK109" s="142" t="s">
        <v>860</v>
      </c>
      <c r="AL109" s="398" t="s">
        <v>142</v>
      </c>
      <c r="AM109" s="398"/>
      <c r="AN109" s="398"/>
      <c r="AO109" s="398"/>
      <c r="AP109" s="398"/>
      <c r="AQ109" s="398"/>
      <c r="AR109" s="398"/>
      <c r="AS109" s="43">
        <f>SUM(AS111:AS112)</f>
        <v>983234</v>
      </c>
      <c r="AT109" s="43">
        <f>SUM(AT111:AT112)</f>
        <v>1082344</v>
      </c>
      <c r="AU109" s="43">
        <f>SUM(AU111:AU112)</f>
        <v>545840</v>
      </c>
      <c r="AV109" s="43"/>
    </row>
    <row r="110" spans="1:48" ht="15" thickBot="1">
      <c r="A110" s="142" t="s">
        <v>387</v>
      </c>
      <c r="B110" s="405" t="s">
        <v>145</v>
      </c>
      <c r="C110" s="406"/>
      <c r="D110" s="406"/>
      <c r="E110" s="406"/>
      <c r="F110" s="406"/>
      <c r="G110" s="406"/>
      <c r="H110" s="407"/>
      <c r="I110" s="42"/>
      <c r="J110" s="42"/>
      <c r="K110" s="42"/>
      <c r="L110" s="42"/>
      <c r="M110" s="142" t="s">
        <v>613</v>
      </c>
      <c r="N110" s="405" t="s">
        <v>145</v>
      </c>
      <c r="O110" s="406"/>
      <c r="P110" s="406"/>
      <c r="Q110" s="406"/>
      <c r="R110" s="406"/>
      <c r="S110" s="406"/>
      <c r="T110" s="407"/>
      <c r="U110" s="42"/>
      <c r="V110" s="42"/>
      <c r="W110" s="42"/>
      <c r="X110" s="42"/>
      <c r="Y110" s="142" t="s">
        <v>737</v>
      </c>
      <c r="Z110" s="405" t="s">
        <v>145</v>
      </c>
      <c r="AA110" s="406"/>
      <c r="AB110" s="406"/>
      <c r="AC110" s="406"/>
      <c r="AD110" s="406"/>
      <c r="AE110" s="406"/>
      <c r="AF110" s="407"/>
      <c r="AG110" s="42"/>
      <c r="AH110" s="42"/>
      <c r="AI110" s="42"/>
      <c r="AJ110" s="42"/>
      <c r="AK110" s="142" t="s">
        <v>861</v>
      </c>
      <c r="AL110" s="405" t="s">
        <v>145</v>
      </c>
      <c r="AM110" s="406"/>
      <c r="AN110" s="406"/>
      <c r="AO110" s="406"/>
      <c r="AP110" s="406"/>
      <c r="AQ110" s="406"/>
      <c r="AR110" s="407"/>
      <c r="AS110" s="42"/>
      <c r="AT110" s="42"/>
      <c r="AU110" s="42"/>
      <c r="AV110" s="42"/>
    </row>
    <row r="111" spans="1:48" ht="15" thickBot="1">
      <c r="A111" s="142" t="s">
        <v>388</v>
      </c>
      <c r="B111" s="403" t="s">
        <v>74</v>
      </c>
      <c r="C111" s="403"/>
      <c r="D111" s="403"/>
      <c r="E111" s="403"/>
      <c r="F111" s="403"/>
      <c r="G111" s="403"/>
      <c r="H111" s="403"/>
      <c r="I111" s="44">
        <f>I7</f>
        <v>923121</v>
      </c>
      <c r="J111" s="44">
        <f>J7</f>
        <v>952852</v>
      </c>
      <c r="K111" s="44">
        <f>K7</f>
        <v>501867</v>
      </c>
      <c r="L111" s="44"/>
      <c r="M111" s="142" t="s">
        <v>614</v>
      </c>
      <c r="N111" s="403" t="s">
        <v>74</v>
      </c>
      <c r="O111" s="403"/>
      <c r="P111" s="403"/>
      <c r="Q111" s="403"/>
      <c r="R111" s="403"/>
      <c r="S111" s="403"/>
      <c r="T111" s="403"/>
      <c r="U111" s="44">
        <f>U7</f>
        <v>7762</v>
      </c>
      <c r="V111" s="44">
        <f>V7</f>
        <v>10994</v>
      </c>
      <c r="W111" s="44">
        <f>W7</f>
        <v>11293</v>
      </c>
      <c r="X111" s="44"/>
      <c r="Y111" s="142" t="s">
        <v>738</v>
      </c>
      <c r="Z111" s="403" t="s">
        <v>74</v>
      </c>
      <c r="AA111" s="403"/>
      <c r="AB111" s="403"/>
      <c r="AC111" s="403"/>
      <c r="AD111" s="403"/>
      <c r="AE111" s="403"/>
      <c r="AF111" s="403"/>
      <c r="AG111" s="44">
        <f>AG7</f>
        <v>38999</v>
      </c>
      <c r="AH111" s="44">
        <f>AH7</f>
        <v>42154</v>
      </c>
      <c r="AI111" s="44">
        <f>AI7</f>
        <v>28533</v>
      </c>
      <c r="AJ111" s="44"/>
      <c r="AK111" s="142" t="s">
        <v>862</v>
      </c>
      <c r="AL111" s="403" t="s">
        <v>74</v>
      </c>
      <c r="AM111" s="403"/>
      <c r="AN111" s="403"/>
      <c r="AO111" s="403"/>
      <c r="AP111" s="403"/>
      <c r="AQ111" s="403"/>
      <c r="AR111" s="403"/>
      <c r="AS111" s="44">
        <f>AS7</f>
        <v>969882</v>
      </c>
      <c r="AT111" s="44">
        <f>AT7</f>
        <v>1006000</v>
      </c>
      <c r="AU111" s="44">
        <f>AU7</f>
        <v>541693</v>
      </c>
      <c r="AV111" s="44"/>
    </row>
    <row r="112" spans="1:48" ht="15" thickBot="1">
      <c r="A112" s="142" t="s">
        <v>389</v>
      </c>
      <c r="B112" s="403" t="s">
        <v>146</v>
      </c>
      <c r="C112" s="403"/>
      <c r="D112" s="403"/>
      <c r="E112" s="403"/>
      <c r="F112" s="403"/>
      <c r="G112" s="403"/>
      <c r="H112" s="403"/>
      <c r="I112" s="44">
        <f>I43</f>
        <v>13352</v>
      </c>
      <c r="J112" s="44">
        <f>J43</f>
        <v>76344</v>
      </c>
      <c r="K112" s="44">
        <f>K43</f>
        <v>4144</v>
      </c>
      <c r="L112" s="44"/>
      <c r="M112" s="142" t="s">
        <v>615</v>
      </c>
      <c r="N112" s="403" t="s">
        <v>146</v>
      </c>
      <c r="O112" s="403"/>
      <c r="P112" s="403"/>
      <c r="Q112" s="403"/>
      <c r="R112" s="403"/>
      <c r="S112" s="403"/>
      <c r="T112" s="403"/>
      <c r="U112" s="44">
        <f>U43</f>
        <v>0</v>
      </c>
      <c r="V112" s="44">
        <f>V43</f>
        <v>0</v>
      </c>
      <c r="W112" s="44">
        <f>W43</f>
        <v>0</v>
      </c>
      <c r="X112" s="44"/>
      <c r="Y112" s="142" t="s">
        <v>739</v>
      </c>
      <c r="Z112" s="403" t="s">
        <v>146</v>
      </c>
      <c r="AA112" s="403"/>
      <c r="AB112" s="403"/>
      <c r="AC112" s="403"/>
      <c r="AD112" s="403"/>
      <c r="AE112" s="403"/>
      <c r="AF112" s="403"/>
      <c r="AG112" s="44">
        <f>AG43</f>
        <v>0</v>
      </c>
      <c r="AH112" s="44">
        <f>AH43</f>
        <v>0</v>
      </c>
      <c r="AI112" s="44">
        <f>AI43</f>
        <v>3</v>
      </c>
      <c r="AJ112" s="44"/>
      <c r="AK112" s="142" t="s">
        <v>863</v>
      </c>
      <c r="AL112" s="403" t="s">
        <v>146</v>
      </c>
      <c r="AM112" s="403"/>
      <c r="AN112" s="403"/>
      <c r="AO112" s="403"/>
      <c r="AP112" s="403"/>
      <c r="AQ112" s="403"/>
      <c r="AR112" s="403"/>
      <c r="AS112" s="44">
        <f>AS43</f>
        <v>13352</v>
      </c>
      <c r="AT112" s="44">
        <f>AT43</f>
        <v>76344</v>
      </c>
      <c r="AU112" s="44">
        <f>AU43</f>
        <v>4147</v>
      </c>
      <c r="AV112" s="44"/>
    </row>
    <row r="113" spans="1:48" ht="15.75" thickBot="1">
      <c r="A113" s="142" t="s">
        <v>390</v>
      </c>
      <c r="B113" s="398" t="s">
        <v>143</v>
      </c>
      <c r="C113" s="398"/>
      <c r="D113" s="398"/>
      <c r="E113" s="398"/>
      <c r="F113" s="398"/>
      <c r="G113" s="398"/>
      <c r="H113" s="398"/>
      <c r="I113" s="43">
        <f>SUM(I115:I116)</f>
        <v>785133</v>
      </c>
      <c r="J113" s="43">
        <f>SUM(J115:J116)</f>
        <v>874537</v>
      </c>
      <c r="K113" s="43">
        <f>SUM(K115:K116)</f>
        <v>144807</v>
      </c>
      <c r="L113" s="43"/>
      <c r="M113" s="142" t="s">
        <v>616</v>
      </c>
      <c r="N113" s="398" t="s">
        <v>143</v>
      </c>
      <c r="O113" s="398"/>
      <c r="P113" s="398"/>
      <c r="Q113" s="398"/>
      <c r="R113" s="398"/>
      <c r="S113" s="398"/>
      <c r="T113" s="398"/>
      <c r="U113" s="43">
        <f>SUM(U115:U116)</f>
        <v>171913</v>
      </c>
      <c r="V113" s="43">
        <f>SUM(V115:V116)</f>
        <v>175319</v>
      </c>
      <c r="W113" s="43">
        <f>SUM(W115:W116)</f>
        <v>80835</v>
      </c>
      <c r="X113" s="43"/>
      <c r="Y113" s="142" t="s">
        <v>740</v>
      </c>
      <c r="Z113" s="398" t="s">
        <v>143</v>
      </c>
      <c r="AA113" s="398"/>
      <c r="AB113" s="398"/>
      <c r="AC113" s="398"/>
      <c r="AD113" s="398"/>
      <c r="AE113" s="398"/>
      <c r="AF113" s="398"/>
      <c r="AG113" s="43">
        <f>SUM(AG115:AG116)</f>
        <v>383257</v>
      </c>
      <c r="AH113" s="43">
        <f>SUM(AH115:AH116)</f>
        <v>385480</v>
      </c>
      <c r="AI113" s="43">
        <f>SUM(AI115:AI116)</f>
        <v>183499</v>
      </c>
      <c r="AJ113" s="43"/>
      <c r="AK113" s="142" t="s">
        <v>864</v>
      </c>
      <c r="AL113" s="398" t="s">
        <v>143</v>
      </c>
      <c r="AM113" s="398"/>
      <c r="AN113" s="398"/>
      <c r="AO113" s="398"/>
      <c r="AP113" s="398"/>
      <c r="AQ113" s="398"/>
      <c r="AR113" s="398"/>
      <c r="AS113" s="43">
        <f>SUM(AS115:AS116)</f>
        <v>1340303</v>
      </c>
      <c r="AT113" s="43">
        <f>SUM(AT115:AT116)</f>
        <v>1435336</v>
      </c>
      <c r="AU113" s="43">
        <f>SUM(AU115:AU116)</f>
        <v>409141</v>
      </c>
      <c r="AV113" s="43"/>
    </row>
    <row r="114" spans="1:48" ht="15" thickBot="1">
      <c r="A114" s="142" t="s">
        <v>391</v>
      </c>
      <c r="B114" s="405" t="s">
        <v>145</v>
      </c>
      <c r="C114" s="406"/>
      <c r="D114" s="406"/>
      <c r="E114" s="406"/>
      <c r="F114" s="406"/>
      <c r="G114" s="406"/>
      <c r="H114" s="407"/>
      <c r="I114" s="42"/>
      <c r="J114" s="42"/>
      <c r="K114" s="42"/>
      <c r="L114" s="42"/>
      <c r="M114" s="142" t="s">
        <v>617</v>
      </c>
      <c r="N114" s="405" t="s">
        <v>145</v>
      </c>
      <c r="O114" s="406"/>
      <c r="P114" s="406"/>
      <c r="Q114" s="406"/>
      <c r="R114" s="406"/>
      <c r="S114" s="406"/>
      <c r="T114" s="407"/>
      <c r="U114" s="42"/>
      <c r="V114" s="42"/>
      <c r="W114" s="42"/>
      <c r="X114" s="42"/>
      <c r="Y114" s="142" t="s">
        <v>741</v>
      </c>
      <c r="Z114" s="405" t="s">
        <v>145</v>
      </c>
      <c r="AA114" s="406"/>
      <c r="AB114" s="406"/>
      <c r="AC114" s="406"/>
      <c r="AD114" s="406"/>
      <c r="AE114" s="406"/>
      <c r="AF114" s="407"/>
      <c r="AG114" s="42"/>
      <c r="AH114" s="42"/>
      <c r="AI114" s="42"/>
      <c r="AJ114" s="42"/>
      <c r="AK114" s="142" t="s">
        <v>865</v>
      </c>
      <c r="AL114" s="405" t="s">
        <v>145</v>
      </c>
      <c r="AM114" s="406"/>
      <c r="AN114" s="406"/>
      <c r="AO114" s="406"/>
      <c r="AP114" s="406"/>
      <c r="AQ114" s="406"/>
      <c r="AR114" s="407"/>
      <c r="AS114" s="42"/>
      <c r="AT114" s="42"/>
      <c r="AU114" s="42"/>
      <c r="AV114" s="42"/>
    </row>
    <row r="115" spans="1:48" ht="15" thickBot="1">
      <c r="A115" s="142" t="s">
        <v>392</v>
      </c>
      <c r="B115" s="403" t="s">
        <v>74</v>
      </c>
      <c r="C115" s="403"/>
      <c r="D115" s="403"/>
      <c r="E115" s="403"/>
      <c r="F115" s="403"/>
      <c r="G115" s="403"/>
      <c r="H115" s="403"/>
      <c r="I115" s="44">
        <f>I75</f>
        <v>509637</v>
      </c>
      <c r="J115" s="44">
        <f>J75</f>
        <v>518881</v>
      </c>
      <c r="K115" s="44">
        <f>K75</f>
        <v>134998</v>
      </c>
      <c r="L115" s="44"/>
      <c r="M115" s="142" t="s">
        <v>618</v>
      </c>
      <c r="N115" s="403" t="s">
        <v>74</v>
      </c>
      <c r="O115" s="403"/>
      <c r="P115" s="403"/>
      <c r="Q115" s="403"/>
      <c r="R115" s="403"/>
      <c r="S115" s="403"/>
      <c r="T115" s="403"/>
      <c r="U115" s="44">
        <f>U75</f>
        <v>170013</v>
      </c>
      <c r="V115" s="44">
        <f>V75</f>
        <v>173419</v>
      </c>
      <c r="W115" s="44">
        <f>W75</f>
        <v>79733</v>
      </c>
      <c r="X115" s="44"/>
      <c r="Y115" s="142" t="s">
        <v>742</v>
      </c>
      <c r="Z115" s="403" t="s">
        <v>74</v>
      </c>
      <c r="AA115" s="403"/>
      <c r="AB115" s="403"/>
      <c r="AC115" s="403"/>
      <c r="AD115" s="403"/>
      <c r="AE115" s="403"/>
      <c r="AF115" s="403"/>
      <c r="AG115" s="44">
        <f>AG75</f>
        <v>378872</v>
      </c>
      <c r="AH115" s="44">
        <f>AH75</f>
        <v>379814</v>
      </c>
      <c r="AI115" s="44">
        <f>AI75</f>
        <v>181520</v>
      </c>
      <c r="AJ115" s="44"/>
      <c r="AK115" s="142" t="s">
        <v>866</v>
      </c>
      <c r="AL115" s="403" t="s">
        <v>74</v>
      </c>
      <c r="AM115" s="403"/>
      <c r="AN115" s="403"/>
      <c r="AO115" s="403"/>
      <c r="AP115" s="403"/>
      <c r="AQ115" s="403"/>
      <c r="AR115" s="403"/>
      <c r="AS115" s="44">
        <f>AS75</f>
        <v>1058522</v>
      </c>
      <c r="AT115" s="44">
        <f>AT75</f>
        <v>1072114</v>
      </c>
      <c r="AU115" s="44">
        <f>AU75</f>
        <v>396251</v>
      </c>
      <c r="AV115" s="44"/>
    </row>
    <row r="116" spans="1:48" ht="15" thickBot="1">
      <c r="A116" s="142" t="s">
        <v>393</v>
      </c>
      <c r="B116" s="403" t="s">
        <v>146</v>
      </c>
      <c r="C116" s="403"/>
      <c r="D116" s="403"/>
      <c r="E116" s="403"/>
      <c r="F116" s="403"/>
      <c r="G116" s="403"/>
      <c r="H116" s="403"/>
      <c r="I116" s="44">
        <f>I87</f>
        <v>275496</v>
      </c>
      <c r="J116" s="44">
        <f>J87</f>
        <v>355656</v>
      </c>
      <c r="K116" s="44">
        <f>K87</f>
        <v>9809</v>
      </c>
      <c r="L116" s="44"/>
      <c r="M116" s="142" t="s">
        <v>619</v>
      </c>
      <c r="N116" s="403" t="s">
        <v>146</v>
      </c>
      <c r="O116" s="403"/>
      <c r="P116" s="403"/>
      <c r="Q116" s="403"/>
      <c r="R116" s="403"/>
      <c r="S116" s="403"/>
      <c r="T116" s="403"/>
      <c r="U116" s="44">
        <f>U87</f>
        <v>1900</v>
      </c>
      <c r="V116" s="44">
        <f>V87</f>
        <v>1900</v>
      </c>
      <c r="W116" s="44">
        <f>W87</f>
        <v>1102</v>
      </c>
      <c r="X116" s="44"/>
      <c r="Y116" s="142" t="s">
        <v>743</v>
      </c>
      <c r="Z116" s="403" t="s">
        <v>146</v>
      </c>
      <c r="AA116" s="403"/>
      <c r="AB116" s="403"/>
      <c r="AC116" s="403"/>
      <c r="AD116" s="403"/>
      <c r="AE116" s="403"/>
      <c r="AF116" s="403"/>
      <c r="AG116" s="44">
        <f>AG87</f>
        <v>4385</v>
      </c>
      <c r="AH116" s="44">
        <f>AH87</f>
        <v>5666</v>
      </c>
      <c r="AI116" s="44">
        <f>AI87</f>
        <v>1979</v>
      </c>
      <c r="AJ116" s="44"/>
      <c r="AK116" s="142" t="s">
        <v>867</v>
      </c>
      <c r="AL116" s="403" t="s">
        <v>146</v>
      </c>
      <c r="AM116" s="403"/>
      <c r="AN116" s="403"/>
      <c r="AO116" s="403"/>
      <c r="AP116" s="403"/>
      <c r="AQ116" s="403"/>
      <c r="AR116" s="403"/>
      <c r="AS116" s="44">
        <f>AS87</f>
        <v>281781</v>
      </c>
      <c r="AT116" s="44">
        <f>AT87</f>
        <v>363222</v>
      </c>
      <c r="AU116" s="44">
        <f>AU87</f>
        <v>12890</v>
      </c>
      <c r="AV116" s="44"/>
    </row>
    <row r="117" spans="1:48" ht="16.5" thickBot="1">
      <c r="A117" s="142" t="s">
        <v>394</v>
      </c>
      <c r="B117" s="404" t="s">
        <v>144</v>
      </c>
      <c r="C117" s="404"/>
      <c r="D117" s="404"/>
      <c r="E117" s="404"/>
      <c r="F117" s="404"/>
      <c r="G117" s="404"/>
      <c r="H117" s="404"/>
      <c r="I117" s="119">
        <f>SUM(I119:I120)</f>
        <v>151340</v>
      </c>
      <c r="J117" s="119">
        <f>SUM(J119:J120)</f>
        <v>154659</v>
      </c>
      <c r="K117" s="119">
        <f>SUM(K119:K120)</f>
        <v>361204</v>
      </c>
      <c r="L117" s="119"/>
      <c r="M117" s="142" t="s">
        <v>620</v>
      </c>
      <c r="N117" s="404" t="s">
        <v>144</v>
      </c>
      <c r="O117" s="404"/>
      <c r="P117" s="404"/>
      <c r="Q117" s="404"/>
      <c r="R117" s="404"/>
      <c r="S117" s="404"/>
      <c r="T117" s="404"/>
      <c r="U117" s="119">
        <f>SUM(U119:U120)</f>
        <v>-164151</v>
      </c>
      <c r="V117" s="119">
        <f>SUM(V119:V120)</f>
        <v>-164325</v>
      </c>
      <c r="W117" s="119">
        <f>SUM(W119:W120)</f>
        <v>-69542</v>
      </c>
      <c r="X117" s="119"/>
      <c r="Y117" s="142" t="s">
        <v>744</v>
      </c>
      <c r="Z117" s="404" t="s">
        <v>144</v>
      </c>
      <c r="AA117" s="404"/>
      <c r="AB117" s="404"/>
      <c r="AC117" s="404"/>
      <c r="AD117" s="404"/>
      <c r="AE117" s="404"/>
      <c r="AF117" s="404"/>
      <c r="AG117" s="119">
        <f>SUM(AG119:AG120)</f>
        <v>-344258</v>
      </c>
      <c r="AH117" s="119">
        <f>SUM(AH119:AH120)</f>
        <v>-343326</v>
      </c>
      <c r="AI117" s="119">
        <f>SUM(AI119:AI120)</f>
        <v>-154963</v>
      </c>
      <c r="AJ117" s="119"/>
      <c r="AK117" s="142" t="s">
        <v>868</v>
      </c>
      <c r="AL117" s="404" t="s">
        <v>144</v>
      </c>
      <c r="AM117" s="404"/>
      <c r="AN117" s="404"/>
      <c r="AO117" s="404"/>
      <c r="AP117" s="404"/>
      <c r="AQ117" s="404"/>
      <c r="AR117" s="404"/>
      <c r="AS117" s="119">
        <f>SUM(AS119:AS120)</f>
        <v>-357069</v>
      </c>
      <c r="AT117" s="119">
        <f>SUM(AT119:AT120)</f>
        <v>-352992</v>
      </c>
      <c r="AU117" s="119">
        <f>SUM(AU119:AU120)</f>
        <v>136699</v>
      </c>
      <c r="AV117" s="119"/>
    </row>
    <row r="118" spans="1:48" ht="15" thickBot="1">
      <c r="A118" s="142" t="s">
        <v>395</v>
      </c>
      <c r="B118" s="405" t="s">
        <v>145</v>
      </c>
      <c r="C118" s="406"/>
      <c r="D118" s="406"/>
      <c r="E118" s="406"/>
      <c r="F118" s="406"/>
      <c r="G118" s="406"/>
      <c r="H118" s="407"/>
      <c r="I118" s="42"/>
      <c r="J118" s="42"/>
      <c r="K118" s="42"/>
      <c r="L118" s="42"/>
      <c r="M118" s="142" t="s">
        <v>621</v>
      </c>
      <c r="N118" s="405" t="s">
        <v>145</v>
      </c>
      <c r="O118" s="406"/>
      <c r="P118" s="406"/>
      <c r="Q118" s="406"/>
      <c r="R118" s="406"/>
      <c r="S118" s="406"/>
      <c r="T118" s="407"/>
      <c r="U118" s="42"/>
      <c r="V118" s="42"/>
      <c r="W118" s="42"/>
      <c r="X118" s="42"/>
      <c r="Y118" s="142" t="s">
        <v>745</v>
      </c>
      <c r="Z118" s="405" t="s">
        <v>145</v>
      </c>
      <c r="AA118" s="406"/>
      <c r="AB118" s="406"/>
      <c r="AC118" s="406"/>
      <c r="AD118" s="406"/>
      <c r="AE118" s="406"/>
      <c r="AF118" s="407"/>
      <c r="AG118" s="42"/>
      <c r="AH118" s="42"/>
      <c r="AI118" s="42"/>
      <c r="AJ118" s="42"/>
      <c r="AK118" s="142" t="s">
        <v>869</v>
      </c>
      <c r="AL118" s="405" t="s">
        <v>145</v>
      </c>
      <c r="AM118" s="406"/>
      <c r="AN118" s="406"/>
      <c r="AO118" s="406"/>
      <c r="AP118" s="406"/>
      <c r="AQ118" s="406"/>
      <c r="AR118" s="407"/>
      <c r="AS118" s="42"/>
      <c r="AT118" s="42"/>
      <c r="AU118" s="42"/>
      <c r="AV118" s="42"/>
    </row>
    <row r="119" spans="1:48" ht="15" thickBot="1">
      <c r="A119" s="142" t="s">
        <v>396</v>
      </c>
      <c r="B119" s="403" t="s">
        <v>74</v>
      </c>
      <c r="C119" s="403"/>
      <c r="D119" s="403"/>
      <c r="E119" s="403"/>
      <c r="F119" s="403"/>
      <c r="G119" s="403"/>
      <c r="H119" s="403"/>
      <c r="I119" s="44">
        <f aca="true" t="shared" si="9" ref="I119:K120">I111-I115</f>
        <v>413484</v>
      </c>
      <c r="J119" s="44">
        <f t="shared" si="9"/>
        <v>433971</v>
      </c>
      <c r="K119" s="44">
        <f t="shared" si="9"/>
        <v>366869</v>
      </c>
      <c r="L119" s="44"/>
      <c r="M119" s="142" t="s">
        <v>622</v>
      </c>
      <c r="N119" s="403" t="s">
        <v>74</v>
      </c>
      <c r="O119" s="403"/>
      <c r="P119" s="403"/>
      <c r="Q119" s="403"/>
      <c r="R119" s="403"/>
      <c r="S119" s="403"/>
      <c r="T119" s="403"/>
      <c r="U119" s="44">
        <f aca="true" t="shared" si="10" ref="U119:W120">U111-U115</f>
        <v>-162251</v>
      </c>
      <c r="V119" s="44">
        <f t="shared" si="10"/>
        <v>-162425</v>
      </c>
      <c r="W119" s="44">
        <f t="shared" si="10"/>
        <v>-68440</v>
      </c>
      <c r="X119" s="44"/>
      <c r="Y119" s="142" t="s">
        <v>746</v>
      </c>
      <c r="Z119" s="403" t="s">
        <v>74</v>
      </c>
      <c r="AA119" s="403"/>
      <c r="AB119" s="403"/>
      <c r="AC119" s="403"/>
      <c r="AD119" s="403"/>
      <c r="AE119" s="403"/>
      <c r="AF119" s="403"/>
      <c r="AG119" s="44">
        <f aca="true" t="shared" si="11" ref="AG119:AI120">AG111-AG115</f>
        <v>-339873</v>
      </c>
      <c r="AH119" s="44">
        <f t="shared" si="11"/>
        <v>-337660</v>
      </c>
      <c r="AI119" s="44">
        <f t="shared" si="11"/>
        <v>-152987</v>
      </c>
      <c r="AJ119" s="44"/>
      <c r="AK119" s="142" t="s">
        <v>870</v>
      </c>
      <c r="AL119" s="403" t="s">
        <v>74</v>
      </c>
      <c r="AM119" s="403"/>
      <c r="AN119" s="403"/>
      <c r="AO119" s="403"/>
      <c r="AP119" s="403"/>
      <c r="AQ119" s="403"/>
      <c r="AR119" s="403"/>
      <c r="AS119" s="44">
        <f aca="true" t="shared" si="12" ref="AS119:AU120">AS111-AS115</f>
        <v>-88640</v>
      </c>
      <c r="AT119" s="44">
        <f t="shared" si="12"/>
        <v>-66114</v>
      </c>
      <c r="AU119" s="44">
        <f t="shared" si="12"/>
        <v>145442</v>
      </c>
      <c r="AV119" s="44"/>
    </row>
    <row r="120" spans="1:48" ht="15" thickBot="1">
      <c r="A120" s="142" t="s">
        <v>397</v>
      </c>
      <c r="B120" s="403" t="s">
        <v>146</v>
      </c>
      <c r="C120" s="403"/>
      <c r="D120" s="403"/>
      <c r="E120" s="403"/>
      <c r="F120" s="403"/>
      <c r="G120" s="403"/>
      <c r="H120" s="403"/>
      <c r="I120" s="44">
        <f t="shared" si="9"/>
        <v>-262144</v>
      </c>
      <c r="J120" s="44">
        <f t="shared" si="9"/>
        <v>-279312</v>
      </c>
      <c r="K120" s="44">
        <f t="shared" si="9"/>
        <v>-5665</v>
      </c>
      <c r="L120" s="44"/>
      <c r="M120" s="142" t="s">
        <v>623</v>
      </c>
      <c r="N120" s="403" t="s">
        <v>146</v>
      </c>
      <c r="O120" s="403"/>
      <c r="P120" s="403"/>
      <c r="Q120" s="403"/>
      <c r="R120" s="403"/>
      <c r="S120" s="403"/>
      <c r="T120" s="403"/>
      <c r="U120" s="44">
        <f t="shared" si="10"/>
        <v>-1900</v>
      </c>
      <c r="V120" s="44">
        <f t="shared" si="10"/>
        <v>-1900</v>
      </c>
      <c r="W120" s="44">
        <f t="shared" si="10"/>
        <v>-1102</v>
      </c>
      <c r="X120" s="44"/>
      <c r="Y120" s="142" t="s">
        <v>747</v>
      </c>
      <c r="Z120" s="403" t="s">
        <v>146</v>
      </c>
      <c r="AA120" s="403"/>
      <c r="AB120" s="403"/>
      <c r="AC120" s="403"/>
      <c r="AD120" s="403"/>
      <c r="AE120" s="403"/>
      <c r="AF120" s="403"/>
      <c r="AG120" s="44">
        <f t="shared" si="11"/>
        <v>-4385</v>
      </c>
      <c r="AH120" s="44">
        <f t="shared" si="11"/>
        <v>-5666</v>
      </c>
      <c r="AI120" s="44">
        <f t="shared" si="11"/>
        <v>-1976</v>
      </c>
      <c r="AJ120" s="44"/>
      <c r="AK120" s="142" t="s">
        <v>871</v>
      </c>
      <c r="AL120" s="403" t="s">
        <v>146</v>
      </c>
      <c r="AM120" s="403"/>
      <c r="AN120" s="403"/>
      <c r="AO120" s="403"/>
      <c r="AP120" s="403"/>
      <c r="AQ120" s="403"/>
      <c r="AR120" s="403"/>
      <c r="AS120" s="44">
        <f t="shared" si="12"/>
        <v>-268429</v>
      </c>
      <c r="AT120" s="44">
        <f t="shared" si="12"/>
        <v>-286878</v>
      </c>
      <c r="AU120" s="44">
        <f t="shared" si="12"/>
        <v>-8743</v>
      </c>
      <c r="AV120" s="44"/>
    </row>
    <row r="121" spans="1:48" ht="15" thickBot="1">
      <c r="A121" s="142" t="s">
        <v>398</v>
      </c>
      <c r="B121" s="402"/>
      <c r="C121" s="402"/>
      <c r="D121" s="402"/>
      <c r="E121" s="402"/>
      <c r="F121" s="402"/>
      <c r="G121" s="402"/>
      <c r="H121" s="402"/>
      <c r="I121" s="402"/>
      <c r="J121" s="402"/>
      <c r="K121" s="402"/>
      <c r="L121" s="402"/>
      <c r="M121" s="142" t="s">
        <v>624</v>
      </c>
      <c r="N121" s="402"/>
      <c r="O121" s="402"/>
      <c r="P121" s="402"/>
      <c r="Q121" s="402"/>
      <c r="R121" s="402"/>
      <c r="S121" s="402"/>
      <c r="T121" s="402"/>
      <c r="U121" s="402"/>
      <c r="V121" s="402"/>
      <c r="W121" s="402"/>
      <c r="X121" s="402"/>
      <c r="Y121" s="142" t="s">
        <v>748</v>
      </c>
      <c r="Z121" s="402"/>
      <c r="AA121" s="402"/>
      <c r="AB121" s="402"/>
      <c r="AC121" s="402"/>
      <c r="AD121" s="402"/>
      <c r="AE121" s="402"/>
      <c r="AF121" s="402"/>
      <c r="AG121" s="402"/>
      <c r="AH121" s="402"/>
      <c r="AI121" s="402"/>
      <c r="AJ121" s="402"/>
      <c r="AK121" s="142" t="s">
        <v>872</v>
      </c>
      <c r="AL121" s="402"/>
      <c r="AM121" s="402"/>
      <c r="AN121" s="402"/>
      <c r="AO121" s="402"/>
      <c r="AP121" s="402"/>
      <c r="AQ121" s="402"/>
      <c r="AR121" s="402"/>
      <c r="AS121" s="402"/>
      <c r="AT121" s="402"/>
      <c r="AU121" s="402"/>
      <c r="AV121" s="402"/>
    </row>
    <row r="122" spans="1:48" ht="15.75" thickBot="1">
      <c r="A122" s="142" t="s">
        <v>399</v>
      </c>
      <c r="B122" s="398" t="s">
        <v>147</v>
      </c>
      <c r="C122" s="398"/>
      <c r="D122" s="398"/>
      <c r="E122" s="398"/>
      <c r="F122" s="398"/>
      <c r="G122" s="398"/>
      <c r="H122" s="398"/>
      <c r="I122" s="43">
        <f>SUM(I123:I124)</f>
        <v>350969</v>
      </c>
      <c r="J122" s="43">
        <f>SUM(J123:J124)</f>
        <v>348718</v>
      </c>
      <c r="K122" s="43">
        <f>SUM(K123:K124)</f>
        <v>348718</v>
      </c>
      <c r="L122" s="43"/>
      <c r="M122" s="142" t="s">
        <v>625</v>
      </c>
      <c r="N122" s="398" t="s">
        <v>147</v>
      </c>
      <c r="O122" s="398"/>
      <c r="P122" s="398"/>
      <c r="Q122" s="398"/>
      <c r="R122" s="398"/>
      <c r="S122" s="398"/>
      <c r="T122" s="398"/>
      <c r="U122" s="43">
        <f>SUM(U123:U124)</f>
        <v>600</v>
      </c>
      <c r="V122" s="43">
        <f>SUM(V123:V124)</f>
        <v>574</v>
      </c>
      <c r="W122" s="43">
        <f>SUM(W123:W124)</f>
        <v>574</v>
      </c>
      <c r="X122" s="43"/>
      <c r="Y122" s="142" t="s">
        <v>749</v>
      </c>
      <c r="Z122" s="398" t="s">
        <v>147</v>
      </c>
      <c r="AA122" s="398"/>
      <c r="AB122" s="398"/>
      <c r="AC122" s="398"/>
      <c r="AD122" s="398"/>
      <c r="AE122" s="398"/>
      <c r="AF122" s="398"/>
      <c r="AG122" s="43">
        <f>SUM(AG123:AG124)</f>
        <v>5500</v>
      </c>
      <c r="AH122" s="43">
        <f>SUM(AH123:AH124)</f>
        <v>3700</v>
      </c>
      <c r="AI122" s="43">
        <f>SUM(AI123:AI124)</f>
        <v>3700</v>
      </c>
      <c r="AJ122" s="43"/>
      <c r="AK122" s="142" t="s">
        <v>873</v>
      </c>
      <c r="AL122" s="398" t="s">
        <v>147</v>
      </c>
      <c r="AM122" s="398"/>
      <c r="AN122" s="398"/>
      <c r="AO122" s="398"/>
      <c r="AP122" s="398"/>
      <c r="AQ122" s="398"/>
      <c r="AR122" s="398"/>
      <c r="AS122" s="43">
        <f>SUM(AS123:AS124)</f>
        <v>357069</v>
      </c>
      <c r="AT122" s="43">
        <f>SUM(AT123:AT124)</f>
        <v>352992</v>
      </c>
      <c r="AU122" s="43">
        <f>SUM(AU123:AU124)</f>
        <v>352992</v>
      </c>
      <c r="AV122" s="43"/>
    </row>
    <row r="123" spans="1:48" ht="15" thickBot="1">
      <c r="A123" s="142" t="s">
        <v>400</v>
      </c>
      <c r="B123" s="397" t="s">
        <v>163</v>
      </c>
      <c r="C123" s="397"/>
      <c r="D123" s="397"/>
      <c r="E123" s="397"/>
      <c r="F123" s="397"/>
      <c r="G123" s="397"/>
      <c r="H123" s="397"/>
      <c r="I123" s="231">
        <f>I66</f>
        <v>350969</v>
      </c>
      <c r="J123" s="231">
        <f>J66</f>
        <v>348718</v>
      </c>
      <c r="K123" s="231">
        <f>K66</f>
        <v>348718</v>
      </c>
      <c r="L123" s="231"/>
      <c r="M123" s="142" t="s">
        <v>626</v>
      </c>
      <c r="N123" s="397" t="s">
        <v>163</v>
      </c>
      <c r="O123" s="397"/>
      <c r="P123" s="397"/>
      <c r="Q123" s="397"/>
      <c r="R123" s="397"/>
      <c r="S123" s="397"/>
      <c r="T123" s="397"/>
      <c r="U123" s="231">
        <f>U66</f>
        <v>600</v>
      </c>
      <c r="V123" s="231">
        <f>V66</f>
        <v>574</v>
      </c>
      <c r="W123" s="231">
        <f>W66</f>
        <v>574</v>
      </c>
      <c r="X123" s="231"/>
      <c r="Y123" s="142" t="s">
        <v>750</v>
      </c>
      <c r="Z123" s="397" t="s">
        <v>163</v>
      </c>
      <c r="AA123" s="397"/>
      <c r="AB123" s="397"/>
      <c r="AC123" s="397"/>
      <c r="AD123" s="397"/>
      <c r="AE123" s="397"/>
      <c r="AF123" s="397"/>
      <c r="AG123" s="231">
        <f>AG66</f>
        <v>5500</v>
      </c>
      <c r="AH123" s="231">
        <f>AH66</f>
        <v>3700</v>
      </c>
      <c r="AI123" s="231">
        <f>AI66</f>
        <v>3700</v>
      </c>
      <c r="AJ123" s="231"/>
      <c r="AK123" s="142" t="s">
        <v>874</v>
      </c>
      <c r="AL123" s="397" t="s">
        <v>163</v>
      </c>
      <c r="AM123" s="397"/>
      <c r="AN123" s="397"/>
      <c r="AO123" s="397"/>
      <c r="AP123" s="397"/>
      <c r="AQ123" s="397"/>
      <c r="AR123" s="397"/>
      <c r="AS123" s="231">
        <f>AS66</f>
        <v>357069</v>
      </c>
      <c r="AT123" s="231">
        <f>AT66</f>
        <v>352992</v>
      </c>
      <c r="AU123" s="231">
        <f>AU66</f>
        <v>352992</v>
      </c>
      <c r="AV123" s="231"/>
    </row>
    <row r="124" spans="1:48" ht="15" thickBot="1">
      <c r="A124" s="142" t="s">
        <v>401</v>
      </c>
      <c r="B124" s="397" t="s">
        <v>164</v>
      </c>
      <c r="C124" s="397"/>
      <c r="D124" s="397"/>
      <c r="E124" s="397"/>
      <c r="F124" s="397"/>
      <c r="G124" s="397"/>
      <c r="H124" s="397"/>
      <c r="I124" s="231"/>
      <c r="J124" s="231"/>
      <c r="K124" s="231"/>
      <c r="L124" s="231"/>
      <c r="M124" s="142" t="s">
        <v>627</v>
      </c>
      <c r="N124" s="397" t="s">
        <v>164</v>
      </c>
      <c r="O124" s="397"/>
      <c r="P124" s="397"/>
      <c r="Q124" s="397"/>
      <c r="R124" s="397"/>
      <c r="S124" s="397"/>
      <c r="T124" s="397"/>
      <c r="U124" s="231"/>
      <c r="V124" s="231"/>
      <c r="W124" s="231"/>
      <c r="X124" s="231"/>
      <c r="Y124" s="142" t="s">
        <v>751</v>
      </c>
      <c r="Z124" s="397" t="s">
        <v>164</v>
      </c>
      <c r="AA124" s="397"/>
      <c r="AB124" s="397"/>
      <c r="AC124" s="397"/>
      <c r="AD124" s="397"/>
      <c r="AE124" s="397"/>
      <c r="AF124" s="397"/>
      <c r="AG124" s="231"/>
      <c r="AH124" s="231"/>
      <c r="AI124" s="231"/>
      <c r="AJ124" s="231"/>
      <c r="AK124" s="142" t="s">
        <v>875</v>
      </c>
      <c r="AL124" s="397" t="s">
        <v>164</v>
      </c>
      <c r="AM124" s="397"/>
      <c r="AN124" s="397"/>
      <c r="AO124" s="397"/>
      <c r="AP124" s="397"/>
      <c r="AQ124" s="397"/>
      <c r="AR124" s="397"/>
      <c r="AS124" s="231"/>
      <c r="AT124" s="231"/>
      <c r="AU124" s="231"/>
      <c r="AV124" s="231"/>
    </row>
    <row r="125" spans="1:48" ht="15.75" thickBot="1">
      <c r="A125" s="142" t="s">
        <v>402</v>
      </c>
      <c r="B125" s="398" t="s">
        <v>148</v>
      </c>
      <c r="C125" s="398"/>
      <c r="D125" s="398"/>
      <c r="E125" s="398"/>
      <c r="F125" s="398"/>
      <c r="G125" s="398"/>
      <c r="H125" s="398"/>
      <c r="I125" s="43">
        <f>I126+I127</f>
        <v>0</v>
      </c>
      <c r="J125" s="43">
        <f>J126-J127</f>
        <v>0</v>
      </c>
      <c r="K125" s="43">
        <f>K126-K127</f>
        <v>0</v>
      </c>
      <c r="L125" s="43"/>
      <c r="M125" s="142" t="s">
        <v>628</v>
      </c>
      <c r="N125" s="398" t="s">
        <v>148</v>
      </c>
      <c r="O125" s="398"/>
      <c r="P125" s="398"/>
      <c r="Q125" s="398"/>
      <c r="R125" s="398"/>
      <c r="S125" s="398"/>
      <c r="T125" s="398"/>
      <c r="U125" s="43">
        <f>U126+U127</f>
        <v>0</v>
      </c>
      <c r="V125" s="43">
        <f>V126-V127</f>
        <v>0</v>
      </c>
      <c r="W125" s="43">
        <f>W126-W127</f>
        <v>0</v>
      </c>
      <c r="X125" s="43"/>
      <c r="Y125" s="142" t="s">
        <v>752</v>
      </c>
      <c r="Z125" s="398" t="s">
        <v>148</v>
      </c>
      <c r="AA125" s="398"/>
      <c r="AB125" s="398"/>
      <c r="AC125" s="398"/>
      <c r="AD125" s="398"/>
      <c r="AE125" s="398"/>
      <c r="AF125" s="398"/>
      <c r="AG125" s="43">
        <f>AG126+AG127</f>
        <v>0</v>
      </c>
      <c r="AH125" s="43">
        <f>AH126-AH127</f>
        <v>0</v>
      </c>
      <c r="AI125" s="43">
        <f>AI126-AI127</f>
        <v>0</v>
      </c>
      <c r="AJ125" s="43"/>
      <c r="AK125" s="142" t="s">
        <v>876</v>
      </c>
      <c r="AL125" s="398" t="s">
        <v>148</v>
      </c>
      <c r="AM125" s="398"/>
      <c r="AN125" s="398"/>
      <c r="AO125" s="398"/>
      <c r="AP125" s="398"/>
      <c r="AQ125" s="398"/>
      <c r="AR125" s="398"/>
      <c r="AS125" s="43">
        <f>AS126+AS127</f>
        <v>0</v>
      </c>
      <c r="AT125" s="43">
        <f>AT126-AT127</f>
        <v>0</v>
      </c>
      <c r="AU125" s="43">
        <f>AU126-AU127</f>
        <v>0</v>
      </c>
      <c r="AV125" s="43"/>
    </row>
    <row r="126" spans="1:48" ht="15" thickBot="1">
      <c r="A126" s="142" t="s">
        <v>403</v>
      </c>
      <c r="B126" s="397" t="s">
        <v>155</v>
      </c>
      <c r="C126" s="397"/>
      <c r="D126" s="397"/>
      <c r="E126" s="397"/>
      <c r="F126" s="397"/>
      <c r="G126" s="397"/>
      <c r="H126" s="397"/>
      <c r="I126" s="231">
        <f>I65-I98</f>
        <v>0</v>
      </c>
      <c r="J126" s="231"/>
      <c r="K126" s="231"/>
      <c r="L126" s="231"/>
      <c r="M126" s="142" t="s">
        <v>629</v>
      </c>
      <c r="N126" s="397" t="s">
        <v>155</v>
      </c>
      <c r="O126" s="397"/>
      <c r="P126" s="397"/>
      <c r="Q126" s="397"/>
      <c r="R126" s="397"/>
      <c r="S126" s="397"/>
      <c r="T126" s="397"/>
      <c r="U126" s="231">
        <f>U65-U98</f>
        <v>0</v>
      </c>
      <c r="V126" s="231"/>
      <c r="W126" s="231"/>
      <c r="X126" s="231"/>
      <c r="Y126" s="142" t="s">
        <v>753</v>
      </c>
      <c r="Z126" s="397" t="s">
        <v>155</v>
      </c>
      <c r="AA126" s="397"/>
      <c r="AB126" s="397"/>
      <c r="AC126" s="397"/>
      <c r="AD126" s="397"/>
      <c r="AE126" s="397"/>
      <c r="AF126" s="397"/>
      <c r="AG126" s="231">
        <f>AG65-AG98</f>
        <v>0</v>
      </c>
      <c r="AH126" s="231"/>
      <c r="AI126" s="231"/>
      <c r="AJ126" s="231"/>
      <c r="AK126" s="142" t="s">
        <v>877</v>
      </c>
      <c r="AL126" s="397" t="s">
        <v>155</v>
      </c>
      <c r="AM126" s="397"/>
      <c r="AN126" s="397"/>
      <c r="AO126" s="397"/>
      <c r="AP126" s="397"/>
      <c r="AQ126" s="397"/>
      <c r="AR126" s="397"/>
      <c r="AS126" s="231">
        <f>AS65-AS98</f>
        <v>0</v>
      </c>
      <c r="AT126" s="231"/>
      <c r="AU126" s="231"/>
      <c r="AV126" s="231"/>
    </row>
    <row r="127" spans="1:48" ht="15" thickBot="1">
      <c r="A127" s="142" t="s">
        <v>404</v>
      </c>
      <c r="B127" s="397" t="s">
        <v>233</v>
      </c>
      <c r="C127" s="397"/>
      <c r="D127" s="397"/>
      <c r="E127" s="397"/>
      <c r="F127" s="397"/>
      <c r="G127" s="397"/>
      <c r="H127" s="397"/>
      <c r="I127" s="231">
        <f>I67-I99</f>
        <v>0</v>
      </c>
      <c r="J127" s="231"/>
      <c r="K127" s="231"/>
      <c r="L127" s="231"/>
      <c r="M127" s="142" t="s">
        <v>630</v>
      </c>
      <c r="N127" s="397" t="s">
        <v>233</v>
      </c>
      <c r="O127" s="397"/>
      <c r="P127" s="397"/>
      <c r="Q127" s="397"/>
      <c r="R127" s="397"/>
      <c r="S127" s="397"/>
      <c r="T127" s="397"/>
      <c r="U127" s="231">
        <f>U67-U99</f>
        <v>0</v>
      </c>
      <c r="V127" s="231"/>
      <c r="W127" s="231"/>
      <c r="X127" s="231"/>
      <c r="Y127" s="142" t="s">
        <v>754</v>
      </c>
      <c r="Z127" s="397" t="s">
        <v>233</v>
      </c>
      <c r="AA127" s="397"/>
      <c r="AB127" s="397"/>
      <c r="AC127" s="397"/>
      <c r="AD127" s="397"/>
      <c r="AE127" s="397"/>
      <c r="AF127" s="397"/>
      <c r="AG127" s="231">
        <f>AG67-AG99</f>
        <v>0</v>
      </c>
      <c r="AH127" s="231"/>
      <c r="AI127" s="231"/>
      <c r="AJ127" s="231"/>
      <c r="AK127" s="142" t="s">
        <v>878</v>
      </c>
      <c r="AL127" s="397" t="s">
        <v>233</v>
      </c>
      <c r="AM127" s="397"/>
      <c r="AN127" s="397"/>
      <c r="AO127" s="397"/>
      <c r="AP127" s="397"/>
      <c r="AQ127" s="397"/>
      <c r="AR127" s="397"/>
      <c r="AS127" s="231">
        <f>AS67-AS99</f>
        <v>0</v>
      </c>
      <c r="AT127" s="231"/>
      <c r="AU127" s="231"/>
      <c r="AV127" s="231"/>
    </row>
    <row r="128" spans="1:48" ht="15.75" thickBot="1">
      <c r="A128" s="142" t="s">
        <v>405</v>
      </c>
      <c r="B128" s="398" t="s">
        <v>149</v>
      </c>
      <c r="C128" s="398"/>
      <c r="D128" s="398"/>
      <c r="E128" s="398"/>
      <c r="F128" s="398"/>
      <c r="G128" s="398"/>
      <c r="H128" s="398"/>
      <c r="I128" s="43">
        <f>I117+I122+I125</f>
        <v>502309</v>
      </c>
      <c r="J128" s="43">
        <f>J117+J122+J125</f>
        <v>503377</v>
      </c>
      <c r="K128" s="43">
        <f>K117+K122+K125</f>
        <v>709922</v>
      </c>
      <c r="L128" s="43"/>
      <c r="M128" s="142" t="s">
        <v>631</v>
      </c>
      <c r="N128" s="398" t="s">
        <v>149</v>
      </c>
      <c r="O128" s="398"/>
      <c r="P128" s="398"/>
      <c r="Q128" s="398"/>
      <c r="R128" s="398"/>
      <c r="S128" s="398"/>
      <c r="T128" s="398"/>
      <c r="U128" s="43">
        <f>U117+U122+U125</f>
        <v>-163551</v>
      </c>
      <c r="V128" s="43">
        <f>V117+V122+V125</f>
        <v>-163751</v>
      </c>
      <c r="W128" s="43">
        <f>W117+W122+W125</f>
        <v>-68968</v>
      </c>
      <c r="X128" s="43"/>
      <c r="Y128" s="142" t="s">
        <v>755</v>
      </c>
      <c r="Z128" s="398" t="s">
        <v>149</v>
      </c>
      <c r="AA128" s="398"/>
      <c r="AB128" s="398"/>
      <c r="AC128" s="398"/>
      <c r="AD128" s="398"/>
      <c r="AE128" s="398"/>
      <c r="AF128" s="398"/>
      <c r="AG128" s="43">
        <f>AG117+AG122+AG125</f>
        <v>-338758</v>
      </c>
      <c r="AH128" s="43">
        <f>AH117+AH122+AH125</f>
        <v>-339626</v>
      </c>
      <c r="AI128" s="43">
        <f>AI117+AI122+AI125</f>
        <v>-151263</v>
      </c>
      <c r="AJ128" s="43"/>
      <c r="AK128" s="142" t="s">
        <v>879</v>
      </c>
      <c r="AL128" s="398" t="s">
        <v>149</v>
      </c>
      <c r="AM128" s="398"/>
      <c r="AN128" s="398"/>
      <c r="AO128" s="398"/>
      <c r="AP128" s="398"/>
      <c r="AQ128" s="398"/>
      <c r="AR128" s="398"/>
      <c r="AS128" s="43">
        <f>AS117+AS122+AS125</f>
        <v>0</v>
      </c>
      <c r="AT128" s="43">
        <f>AT117+AT122+AT125</f>
        <v>0</v>
      </c>
      <c r="AU128" s="43">
        <f>AU117+AU122+AU125</f>
        <v>489691</v>
      </c>
      <c r="AV128" s="43"/>
    </row>
  </sheetData>
  <sheetProtection/>
  <mergeCells count="132">
    <mergeCell ref="AL128:AR128"/>
    <mergeCell ref="AL122:AR122"/>
    <mergeCell ref="AL123:AR123"/>
    <mergeCell ref="AL124:AR124"/>
    <mergeCell ref="AL125:AR125"/>
    <mergeCell ref="AL126:AR126"/>
    <mergeCell ref="AL127:AR127"/>
    <mergeCell ref="AL116:AR116"/>
    <mergeCell ref="AL117:AR117"/>
    <mergeCell ref="AL118:AR118"/>
    <mergeCell ref="AL119:AR119"/>
    <mergeCell ref="AL120:AR120"/>
    <mergeCell ref="AL121:AV121"/>
    <mergeCell ref="AL110:AR110"/>
    <mergeCell ref="AL111:AR111"/>
    <mergeCell ref="AL112:AR112"/>
    <mergeCell ref="AL113:AR113"/>
    <mergeCell ref="AL114:AR114"/>
    <mergeCell ref="AL115:AR115"/>
    <mergeCell ref="AL95:AR95"/>
    <mergeCell ref="AL104:AR104"/>
    <mergeCell ref="AO106:AR106"/>
    <mergeCell ref="AL107:AV107"/>
    <mergeCell ref="AL108:AV108"/>
    <mergeCell ref="AL109:AR109"/>
    <mergeCell ref="Z127:AF127"/>
    <mergeCell ref="Z128:AF128"/>
    <mergeCell ref="AO4:AR4"/>
    <mergeCell ref="AL5:AV5"/>
    <mergeCell ref="AL6:AR6"/>
    <mergeCell ref="AO9:AR9"/>
    <mergeCell ref="AL62:AR62"/>
    <mergeCell ref="AM63:AR63"/>
    <mergeCell ref="AL72:AR72"/>
    <mergeCell ref="AL74:AR74"/>
    <mergeCell ref="Z121:AJ121"/>
    <mergeCell ref="Z122:AF122"/>
    <mergeCell ref="Z123:AF123"/>
    <mergeCell ref="Z124:AF124"/>
    <mergeCell ref="Z125:AF125"/>
    <mergeCell ref="Z126:AF126"/>
    <mergeCell ref="Z115:AF115"/>
    <mergeCell ref="Z116:AF116"/>
    <mergeCell ref="Z117:AF117"/>
    <mergeCell ref="Z118:AF118"/>
    <mergeCell ref="Z119:AF119"/>
    <mergeCell ref="Z120:AF120"/>
    <mergeCell ref="Z109:AF109"/>
    <mergeCell ref="Z110:AF110"/>
    <mergeCell ref="Z111:AF111"/>
    <mergeCell ref="Z112:AF112"/>
    <mergeCell ref="Z113:AF113"/>
    <mergeCell ref="Z114:AF114"/>
    <mergeCell ref="Z74:AF74"/>
    <mergeCell ref="Z95:AF95"/>
    <mergeCell ref="Z104:AF104"/>
    <mergeCell ref="AC106:AF106"/>
    <mergeCell ref="Z107:AJ107"/>
    <mergeCell ref="Z108:AJ108"/>
    <mergeCell ref="N126:T126"/>
    <mergeCell ref="N127:T127"/>
    <mergeCell ref="N128:T128"/>
    <mergeCell ref="AC4:AF4"/>
    <mergeCell ref="Z5:AJ5"/>
    <mergeCell ref="Z6:AF6"/>
    <mergeCell ref="AC9:AF9"/>
    <mergeCell ref="Z62:AF62"/>
    <mergeCell ref="AA63:AF63"/>
    <mergeCell ref="Z72:AF72"/>
    <mergeCell ref="N120:T120"/>
    <mergeCell ref="N121:X121"/>
    <mergeCell ref="N122:T122"/>
    <mergeCell ref="N123:T123"/>
    <mergeCell ref="N124:T124"/>
    <mergeCell ref="N125:T125"/>
    <mergeCell ref="N114:T114"/>
    <mergeCell ref="N115:T115"/>
    <mergeCell ref="N116:T116"/>
    <mergeCell ref="N117:T117"/>
    <mergeCell ref="N118:T118"/>
    <mergeCell ref="N119:T119"/>
    <mergeCell ref="N108:X108"/>
    <mergeCell ref="N109:T109"/>
    <mergeCell ref="N110:T110"/>
    <mergeCell ref="N111:T111"/>
    <mergeCell ref="N112:T112"/>
    <mergeCell ref="N113:T113"/>
    <mergeCell ref="N72:T72"/>
    <mergeCell ref="N74:T74"/>
    <mergeCell ref="N95:T95"/>
    <mergeCell ref="N104:T104"/>
    <mergeCell ref="Q106:T106"/>
    <mergeCell ref="N107:X107"/>
    <mergeCell ref="Q4:T4"/>
    <mergeCell ref="N5:X5"/>
    <mergeCell ref="N6:T6"/>
    <mergeCell ref="Q9:T9"/>
    <mergeCell ref="N62:T62"/>
    <mergeCell ref="O63:T63"/>
    <mergeCell ref="E4:H4"/>
    <mergeCell ref="B5:L5"/>
    <mergeCell ref="B6:H6"/>
    <mergeCell ref="E9:H9"/>
    <mergeCell ref="B62:H62"/>
    <mergeCell ref="C63:H63"/>
    <mergeCell ref="B114:H114"/>
    <mergeCell ref="B72:H72"/>
    <mergeCell ref="B74:H74"/>
    <mergeCell ref="B95:H95"/>
    <mergeCell ref="B104:H104"/>
    <mergeCell ref="B107:L107"/>
    <mergeCell ref="B108:L108"/>
    <mergeCell ref="B116:H116"/>
    <mergeCell ref="B117:H117"/>
    <mergeCell ref="B118:H118"/>
    <mergeCell ref="B119:H119"/>
    <mergeCell ref="B120:H120"/>
    <mergeCell ref="B109:H109"/>
    <mergeCell ref="B110:H110"/>
    <mergeCell ref="B111:H111"/>
    <mergeCell ref="B112:H112"/>
    <mergeCell ref="B113:H113"/>
    <mergeCell ref="B127:H127"/>
    <mergeCell ref="B128:H128"/>
    <mergeCell ref="E106:H106"/>
    <mergeCell ref="B121:L121"/>
    <mergeCell ref="B122:H122"/>
    <mergeCell ref="B123:H123"/>
    <mergeCell ref="B124:H124"/>
    <mergeCell ref="B125:H125"/>
    <mergeCell ref="B126:H126"/>
    <mergeCell ref="B115:H115"/>
  </mergeCells>
  <printOptions horizontalCentered="1"/>
  <pageMargins left="0.7086614173228347" right="0.7086614173228347" top="0.7480314960629921" bottom="0.7480314960629921" header="0.31496062992125984" footer="0.31496062992125984"/>
  <pageSetup horizontalDpi="600" verticalDpi="600" orientation="portrait" paperSize="8" scale="49" r:id="rId1"/>
  <headerFooter>
    <oddFooter>&amp;L&amp;D&amp;C&amp;P</oddFooter>
  </headerFooter>
  <colBreaks count="3" manualBreakCount="3">
    <brk id="12" max="127" man="1"/>
    <brk id="24" max="127" man="1"/>
    <brk id="36" max="127" man="1"/>
  </colBreaks>
</worksheet>
</file>

<file path=xl/worksheets/sheet4.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73">
      <selection activeCell="O77" sqref="O77"/>
    </sheetView>
  </sheetViews>
  <sheetFormatPr defaultColWidth="9.140625" defaultRowHeight="15"/>
  <cols>
    <col min="1" max="1" width="4.421875" style="36" customWidth="1"/>
    <col min="2" max="2" width="4.140625" style="140" customWidth="1"/>
    <col min="3" max="3" width="5.7109375" style="140" customWidth="1"/>
    <col min="4" max="5" width="8.7109375" style="140" customWidth="1"/>
    <col min="6" max="7" width="10.7109375" style="140" customWidth="1"/>
    <col min="8" max="8" width="92.57421875" style="140" customWidth="1"/>
    <col min="9" max="12" width="15.7109375" style="140" customWidth="1"/>
    <col min="13" max="16384" width="9.140625" style="140" customWidth="1"/>
  </cols>
  <sheetData>
    <row r="1" spans="9:12" ht="15" customHeight="1">
      <c r="I1" s="32"/>
      <c r="L1" s="32" t="s">
        <v>486</v>
      </c>
    </row>
    <row r="2" ht="15" customHeight="1"/>
    <row r="3" spans="9:12" ht="15" customHeight="1" thickBot="1">
      <c r="I3" s="32"/>
      <c r="L3" s="32" t="s">
        <v>8</v>
      </c>
    </row>
    <row r="4" spans="1:12" s="34" customFormat="1" ht="15" customHeight="1" thickBot="1">
      <c r="A4" s="142"/>
      <c r="B4" s="35" t="s">
        <v>9</v>
      </c>
      <c r="C4" s="35" t="s">
        <v>10</v>
      </c>
      <c r="D4" s="35" t="s">
        <v>11</v>
      </c>
      <c r="E4" s="399" t="s">
        <v>12</v>
      </c>
      <c r="F4" s="400"/>
      <c r="G4" s="400"/>
      <c r="H4" s="401"/>
      <c r="I4" s="35" t="s">
        <v>13</v>
      </c>
      <c r="J4" s="35" t="s">
        <v>88</v>
      </c>
      <c r="K4" s="35" t="s">
        <v>89</v>
      </c>
      <c r="L4" s="136" t="s">
        <v>90</v>
      </c>
    </row>
    <row r="5" spans="1:16" ht="42" customHeight="1" thickBot="1">
      <c r="A5" s="142" t="s">
        <v>14</v>
      </c>
      <c r="B5" s="426" t="s">
        <v>426</v>
      </c>
      <c r="C5" s="427"/>
      <c r="D5" s="427"/>
      <c r="E5" s="427"/>
      <c r="F5" s="427"/>
      <c r="G5" s="427"/>
      <c r="H5" s="427"/>
      <c r="I5" s="427"/>
      <c r="J5" s="427"/>
      <c r="K5" s="427"/>
      <c r="L5" s="427"/>
      <c r="M5" s="135"/>
      <c r="N5" s="135"/>
      <c r="O5" s="135"/>
      <c r="P5" s="135"/>
    </row>
    <row r="6" spans="1:12" ht="124.5" customHeight="1" thickBot="1">
      <c r="A6" s="142" t="s">
        <v>15</v>
      </c>
      <c r="B6" s="410" t="s">
        <v>87</v>
      </c>
      <c r="C6" s="411"/>
      <c r="D6" s="411"/>
      <c r="E6" s="411"/>
      <c r="F6" s="411"/>
      <c r="G6" s="411"/>
      <c r="H6" s="412"/>
      <c r="I6" s="31" t="s">
        <v>499</v>
      </c>
      <c r="J6" s="31" t="s">
        <v>500</v>
      </c>
      <c r="K6" s="31" t="s">
        <v>507</v>
      </c>
      <c r="L6" s="31" t="s">
        <v>497</v>
      </c>
    </row>
    <row r="7" spans="1:12" s="76" customFormat="1" ht="15" customHeight="1" thickBot="1">
      <c r="A7" s="142" t="s">
        <v>16</v>
      </c>
      <c r="B7" s="72" t="s">
        <v>79</v>
      </c>
      <c r="C7" s="73" t="s">
        <v>239</v>
      </c>
      <c r="D7" s="74"/>
      <c r="E7" s="74"/>
      <c r="F7" s="74"/>
      <c r="G7" s="74"/>
      <c r="H7" s="127"/>
      <c r="I7" s="75">
        <f>SUM(I8,I15,I25,I37)</f>
        <v>923121</v>
      </c>
      <c r="J7" s="75">
        <f>SUM(J8,J15,J25,J37)</f>
        <v>952852</v>
      </c>
      <c r="K7" s="121">
        <f>SUM(K8,K15,K25,K37)</f>
        <v>501867</v>
      </c>
      <c r="L7" s="368">
        <f>K7/J7</f>
        <v>0.5266998442570304</v>
      </c>
    </row>
    <row r="8" spans="1:12" s="76" customFormat="1" ht="15" customHeight="1" thickBot="1">
      <c r="A8" s="142" t="s">
        <v>17</v>
      </c>
      <c r="B8" s="77"/>
      <c r="C8" s="78" t="s">
        <v>240</v>
      </c>
      <c r="D8" s="82" t="s">
        <v>151</v>
      </c>
      <c r="E8" s="83"/>
      <c r="F8" s="83"/>
      <c r="G8" s="83"/>
      <c r="H8" s="128"/>
      <c r="I8" s="122">
        <f>SUM(I9:I14)</f>
        <v>412795</v>
      </c>
      <c r="J8" s="122">
        <f>SUM(J9:J14)</f>
        <v>415104</v>
      </c>
      <c r="K8" s="122">
        <f>SUM(K9:K14)</f>
        <v>223625</v>
      </c>
      <c r="L8" s="359">
        <f>K8/J8</f>
        <v>0.5387204170521123</v>
      </c>
    </row>
    <row r="9" spans="1:12" s="57" customFormat="1" ht="15" customHeight="1" thickBot="1">
      <c r="A9" s="142" t="s">
        <v>18</v>
      </c>
      <c r="B9" s="56"/>
      <c r="C9" s="58"/>
      <c r="D9" s="250" t="s">
        <v>241</v>
      </c>
      <c r="E9" s="422" t="s">
        <v>167</v>
      </c>
      <c r="F9" s="422"/>
      <c r="G9" s="422"/>
      <c r="H9" s="423"/>
      <c r="I9" s="123">
        <v>394611</v>
      </c>
      <c r="J9" s="123">
        <v>398330</v>
      </c>
      <c r="K9" s="123">
        <v>207131</v>
      </c>
      <c r="L9" s="366">
        <f>K9/J9</f>
        <v>0.5199984937112444</v>
      </c>
    </row>
    <row r="10" spans="1:12" s="57" customFormat="1" ht="15" customHeight="1" thickBot="1">
      <c r="A10" s="142" t="s">
        <v>19</v>
      </c>
      <c r="B10" s="56"/>
      <c r="C10" s="58"/>
      <c r="D10" s="251" t="s">
        <v>242</v>
      </c>
      <c r="E10" s="138" t="s">
        <v>193</v>
      </c>
      <c r="F10" s="137"/>
      <c r="G10" s="137"/>
      <c r="H10" s="139"/>
      <c r="I10" s="123">
        <v>6100</v>
      </c>
      <c r="J10" s="123">
        <v>3890</v>
      </c>
      <c r="K10" s="123">
        <v>3890</v>
      </c>
      <c r="L10" s="366">
        <f>K10/J10</f>
        <v>1</v>
      </c>
    </row>
    <row r="11" spans="1:12" s="57" customFormat="1" ht="15" customHeight="1" thickBot="1">
      <c r="A11" s="142" t="s">
        <v>20</v>
      </c>
      <c r="B11" s="56"/>
      <c r="C11" s="58"/>
      <c r="D11" s="251" t="s">
        <v>243</v>
      </c>
      <c r="E11" s="138" t="s">
        <v>247</v>
      </c>
      <c r="F11" s="137"/>
      <c r="G11" s="137"/>
      <c r="H11" s="139"/>
      <c r="I11" s="123"/>
      <c r="J11" s="123"/>
      <c r="K11" s="123"/>
      <c r="L11" s="366"/>
    </row>
    <row r="12" spans="1:12" s="57" customFormat="1" ht="15" customHeight="1" thickBot="1">
      <c r="A12" s="142" t="s">
        <v>21</v>
      </c>
      <c r="B12" s="56"/>
      <c r="C12" s="58"/>
      <c r="D12" s="251" t="s">
        <v>245</v>
      </c>
      <c r="E12" s="138" t="s">
        <v>248</v>
      </c>
      <c r="F12" s="137"/>
      <c r="G12" s="137"/>
      <c r="H12" s="139"/>
      <c r="I12" s="123"/>
      <c r="J12" s="123"/>
      <c r="K12" s="123"/>
      <c r="L12" s="366"/>
    </row>
    <row r="13" spans="1:12" s="57" customFormat="1" ht="15" customHeight="1" thickBot="1">
      <c r="A13" s="142" t="s">
        <v>22</v>
      </c>
      <c r="B13" s="56"/>
      <c r="C13" s="58"/>
      <c r="D13" s="251" t="s">
        <v>246</v>
      </c>
      <c r="E13" s="138" t="s">
        <v>249</v>
      </c>
      <c r="F13" s="137"/>
      <c r="G13" s="137"/>
      <c r="H13" s="139"/>
      <c r="I13" s="123"/>
      <c r="J13" s="123"/>
      <c r="K13" s="123"/>
      <c r="L13" s="366"/>
    </row>
    <row r="14" spans="1:12" s="57" customFormat="1" ht="15" customHeight="1" thickBot="1">
      <c r="A14" s="142" t="s">
        <v>23</v>
      </c>
      <c r="B14" s="56"/>
      <c r="C14" s="58"/>
      <c r="D14" s="250" t="s">
        <v>244</v>
      </c>
      <c r="E14" s="55" t="s">
        <v>168</v>
      </c>
      <c r="F14" s="59"/>
      <c r="G14" s="59"/>
      <c r="H14" s="129"/>
      <c r="I14" s="123">
        <v>12084</v>
      </c>
      <c r="J14" s="123">
        <v>12884</v>
      </c>
      <c r="K14" s="123">
        <v>12604</v>
      </c>
      <c r="L14" s="366">
        <f>K14/J14</f>
        <v>0.9782676187519403</v>
      </c>
    </row>
    <row r="15" spans="1:12" s="76" customFormat="1" ht="15" customHeight="1" thickBot="1">
      <c r="A15" s="142" t="s">
        <v>24</v>
      </c>
      <c r="B15" s="77"/>
      <c r="C15" s="78" t="s">
        <v>250</v>
      </c>
      <c r="D15" s="79" t="s">
        <v>81</v>
      </c>
      <c r="E15" s="80"/>
      <c r="F15" s="80"/>
      <c r="G15" s="80"/>
      <c r="H15" s="130"/>
      <c r="I15" s="81">
        <f>SUM(I16:I24)</f>
        <v>356000</v>
      </c>
      <c r="J15" s="81">
        <f>SUM(J16:J24)</f>
        <v>356000</v>
      </c>
      <c r="K15" s="124">
        <f>SUM(K16:K24)</f>
        <v>188205</v>
      </c>
      <c r="L15" s="369">
        <f>K15/J15</f>
        <v>0.5286657303370786</v>
      </c>
    </row>
    <row r="16" spans="1:12" s="30" customFormat="1" ht="15" customHeight="1" thickBot="1">
      <c r="A16" s="142" t="s">
        <v>25</v>
      </c>
      <c r="B16" s="27"/>
      <c r="C16" s="28"/>
      <c r="D16" s="54" t="s">
        <v>251</v>
      </c>
      <c r="E16" s="55" t="s">
        <v>170</v>
      </c>
      <c r="F16" s="29"/>
      <c r="G16" s="29"/>
      <c r="H16" s="131"/>
      <c r="I16" s="123"/>
      <c r="J16" s="123"/>
      <c r="K16" s="123"/>
      <c r="L16" s="366"/>
    </row>
    <row r="17" spans="1:12" s="30" customFormat="1" ht="15" customHeight="1" thickBot="1">
      <c r="A17" s="142" t="s">
        <v>26</v>
      </c>
      <c r="B17" s="27"/>
      <c r="C17" s="28"/>
      <c r="D17" s="54" t="s">
        <v>252</v>
      </c>
      <c r="E17" s="55" t="s">
        <v>256</v>
      </c>
      <c r="F17" s="29"/>
      <c r="G17" s="29"/>
      <c r="H17" s="131"/>
      <c r="I17" s="123"/>
      <c r="J17" s="123"/>
      <c r="K17" s="123"/>
      <c r="L17" s="366"/>
    </row>
    <row r="18" spans="1:12" s="30" customFormat="1" ht="15" customHeight="1" thickBot="1">
      <c r="A18" s="142" t="s">
        <v>27</v>
      </c>
      <c r="B18" s="27"/>
      <c r="C18" s="28"/>
      <c r="D18" s="54" t="s">
        <v>253</v>
      </c>
      <c r="E18" s="55" t="s">
        <v>257</v>
      </c>
      <c r="F18" s="29"/>
      <c r="G18" s="29"/>
      <c r="H18" s="131"/>
      <c r="I18" s="123"/>
      <c r="J18" s="123"/>
      <c r="K18" s="123"/>
      <c r="L18" s="366"/>
    </row>
    <row r="19" spans="1:12" s="30" customFormat="1" ht="15" customHeight="1" thickBot="1">
      <c r="A19" s="142" t="s">
        <v>28</v>
      </c>
      <c r="B19" s="27"/>
      <c r="C19" s="28"/>
      <c r="D19" s="54" t="s">
        <v>254</v>
      </c>
      <c r="E19" s="55" t="s">
        <v>171</v>
      </c>
      <c r="F19" s="29"/>
      <c r="G19" s="29"/>
      <c r="H19" s="131"/>
      <c r="I19" s="123">
        <v>160000</v>
      </c>
      <c r="J19" s="123">
        <v>160000</v>
      </c>
      <c r="K19" s="123">
        <v>87772</v>
      </c>
      <c r="L19" s="366">
        <f>K19/J19</f>
        <v>0.548575</v>
      </c>
    </row>
    <row r="20" spans="1:12" s="30" customFormat="1" ht="15" customHeight="1" thickBot="1">
      <c r="A20" s="142" t="s">
        <v>29</v>
      </c>
      <c r="B20" s="27"/>
      <c r="C20" s="28"/>
      <c r="D20" s="54" t="s">
        <v>258</v>
      </c>
      <c r="E20" s="55" t="s">
        <v>172</v>
      </c>
      <c r="F20" s="29"/>
      <c r="G20" s="29"/>
      <c r="H20" s="131"/>
      <c r="I20" s="123">
        <v>180000</v>
      </c>
      <c r="J20" s="123">
        <v>180000</v>
      </c>
      <c r="K20" s="123">
        <v>87505</v>
      </c>
      <c r="L20" s="366">
        <f>K20/J20</f>
        <v>0.4861388888888889</v>
      </c>
    </row>
    <row r="21" spans="1:12" s="30" customFormat="1" ht="15" customHeight="1" thickBot="1">
      <c r="A21" s="142" t="s">
        <v>30</v>
      </c>
      <c r="B21" s="27"/>
      <c r="C21" s="28"/>
      <c r="D21" s="54" t="s">
        <v>259</v>
      </c>
      <c r="E21" s="55" t="s">
        <v>232</v>
      </c>
      <c r="F21" s="29"/>
      <c r="G21" s="29"/>
      <c r="H21" s="131"/>
      <c r="I21" s="123"/>
      <c r="J21" s="123"/>
      <c r="K21" s="123"/>
      <c r="L21" s="366"/>
    </row>
    <row r="22" spans="1:12" s="30" customFormat="1" ht="15" customHeight="1" thickBot="1">
      <c r="A22" s="142" t="s">
        <v>31</v>
      </c>
      <c r="B22" s="27"/>
      <c r="C22" s="28"/>
      <c r="D22" s="54" t="s">
        <v>260</v>
      </c>
      <c r="E22" s="55" t="s">
        <v>173</v>
      </c>
      <c r="F22" s="29"/>
      <c r="G22" s="29"/>
      <c r="H22" s="131"/>
      <c r="I22" s="123"/>
      <c r="J22" s="123"/>
      <c r="K22" s="123"/>
      <c r="L22" s="366"/>
    </row>
    <row r="23" spans="1:12" s="30" customFormat="1" ht="15" customHeight="1" thickBot="1">
      <c r="A23" s="142" t="s">
        <v>32</v>
      </c>
      <c r="B23" s="27"/>
      <c r="C23" s="28"/>
      <c r="D23" s="54" t="s">
        <v>261</v>
      </c>
      <c r="E23" s="55" t="s">
        <v>174</v>
      </c>
      <c r="F23" s="29"/>
      <c r="G23" s="29"/>
      <c r="H23" s="131"/>
      <c r="I23" s="123">
        <v>14500</v>
      </c>
      <c r="J23" s="123">
        <v>14500</v>
      </c>
      <c r="K23" s="123">
        <v>5671</v>
      </c>
      <c r="L23" s="366">
        <f>K23/J23</f>
        <v>0.3911034482758621</v>
      </c>
    </row>
    <row r="24" spans="1:12" s="30" customFormat="1" ht="15" customHeight="1" thickBot="1">
      <c r="A24" s="142" t="s">
        <v>33</v>
      </c>
      <c r="B24" s="27"/>
      <c r="C24" s="28"/>
      <c r="D24" s="54" t="s">
        <v>255</v>
      </c>
      <c r="E24" s="55" t="s">
        <v>150</v>
      </c>
      <c r="F24" s="29"/>
      <c r="G24" s="29"/>
      <c r="H24" s="131"/>
      <c r="I24" s="123">
        <v>1500</v>
      </c>
      <c r="J24" s="123">
        <v>1500</v>
      </c>
      <c r="K24" s="123">
        <v>7257</v>
      </c>
      <c r="L24" s="366">
        <f>K24/J24</f>
        <v>4.838</v>
      </c>
    </row>
    <row r="25" spans="1:12" s="76" customFormat="1" ht="15" customHeight="1" thickBot="1">
      <c r="A25" s="142" t="s">
        <v>34</v>
      </c>
      <c r="B25" s="77"/>
      <c r="C25" s="78" t="s">
        <v>262</v>
      </c>
      <c r="D25" s="79" t="s">
        <v>80</v>
      </c>
      <c r="E25" s="80"/>
      <c r="F25" s="80"/>
      <c r="G25" s="80"/>
      <c r="H25" s="130"/>
      <c r="I25" s="81">
        <f>SUM(I26:I36)</f>
        <v>154326</v>
      </c>
      <c r="J25" s="81">
        <f>SUM(J26:J36)</f>
        <v>177604</v>
      </c>
      <c r="K25" s="124">
        <f>SUM(K26:K36)</f>
        <v>89893</v>
      </c>
      <c r="L25" s="369">
        <f>K25/J25</f>
        <v>0.5061428796648724</v>
      </c>
    </row>
    <row r="26" spans="1:12" s="57" customFormat="1" ht="15" customHeight="1" thickBot="1">
      <c r="A26" s="142" t="s">
        <v>35</v>
      </c>
      <c r="B26" s="56"/>
      <c r="C26" s="58"/>
      <c r="D26" s="251" t="s">
        <v>263</v>
      </c>
      <c r="E26" s="55" t="s">
        <v>175</v>
      </c>
      <c r="F26" s="55"/>
      <c r="G26" s="55"/>
      <c r="H26" s="62"/>
      <c r="I26" s="123"/>
      <c r="J26" s="123"/>
      <c r="K26" s="123"/>
      <c r="L26" s="366"/>
    </row>
    <row r="27" spans="1:12" s="57" customFormat="1" ht="15" customHeight="1" thickBot="1">
      <c r="A27" s="142" t="s">
        <v>36</v>
      </c>
      <c r="B27" s="56"/>
      <c r="C27" s="58"/>
      <c r="D27" s="251" t="s">
        <v>264</v>
      </c>
      <c r="E27" s="55" t="s">
        <v>176</v>
      </c>
      <c r="F27" s="55"/>
      <c r="G27" s="55"/>
      <c r="H27" s="62"/>
      <c r="I27" s="123">
        <v>2602</v>
      </c>
      <c r="J27" s="123">
        <v>2602</v>
      </c>
      <c r="K27" s="123">
        <v>1822</v>
      </c>
      <c r="L27" s="366">
        <f aca="true" t="shared" si="0" ref="L27:L33">K27/J27</f>
        <v>0.7002305918524212</v>
      </c>
    </row>
    <row r="28" spans="1:12" s="57" customFormat="1" ht="15" customHeight="1" thickBot="1">
      <c r="A28" s="142" t="s">
        <v>37</v>
      </c>
      <c r="B28" s="56"/>
      <c r="C28" s="58"/>
      <c r="D28" s="251" t="s">
        <v>265</v>
      </c>
      <c r="E28" s="48" t="s">
        <v>177</v>
      </c>
      <c r="F28" s="48"/>
      <c r="G28" s="48"/>
      <c r="H28" s="62"/>
      <c r="I28" s="123">
        <v>2402</v>
      </c>
      <c r="J28" s="123">
        <v>3402</v>
      </c>
      <c r="K28" s="123">
        <v>3079</v>
      </c>
      <c r="L28" s="366">
        <f t="shared" si="0"/>
        <v>0.9050558495002939</v>
      </c>
    </row>
    <row r="29" spans="1:12" s="57" customFormat="1" ht="15" customHeight="1" thickBot="1">
      <c r="A29" s="142" t="s">
        <v>38</v>
      </c>
      <c r="B29" s="56"/>
      <c r="C29" s="58"/>
      <c r="D29" s="251" t="s">
        <v>266</v>
      </c>
      <c r="E29" s="48" t="s">
        <v>178</v>
      </c>
      <c r="F29" s="55"/>
      <c r="G29" s="55"/>
      <c r="H29" s="129"/>
      <c r="I29" s="123">
        <v>41250</v>
      </c>
      <c r="J29" s="123">
        <v>41250</v>
      </c>
      <c r="K29" s="123">
        <v>20625</v>
      </c>
      <c r="L29" s="366">
        <f t="shared" si="0"/>
        <v>0.5</v>
      </c>
    </row>
    <row r="30" spans="1:12" s="57" customFormat="1" ht="15" customHeight="1" thickBot="1">
      <c r="A30" s="142" t="s">
        <v>39</v>
      </c>
      <c r="B30" s="56"/>
      <c r="C30" s="58"/>
      <c r="D30" s="251" t="s">
        <v>267</v>
      </c>
      <c r="E30" s="48" t="s">
        <v>179</v>
      </c>
      <c r="F30" s="55"/>
      <c r="G30" s="55"/>
      <c r="H30" s="129"/>
      <c r="I30" s="123">
        <v>16929</v>
      </c>
      <c r="J30" s="123">
        <v>16929</v>
      </c>
      <c r="K30" s="123">
        <v>11131</v>
      </c>
      <c r="L30" s="366">
        <f t="shared" si="0"/>
        <v>0.6575107803177979</v>
      </c>
    </row>
    <row r="31" spans="1:12" s="57" customFormat="1" ht="15" customHeight="1" thickBot="1">
      <c r="A31" s="142" t="s">
        <v>40</v>
      </c>
      <c r="B31" s="56"/>
      <c r="C31" s="58"/>
      <c r="D31" s="251" t="s">
        <v>268</v>
      </c>
      <c r="E31" s="48" t="s">
        <v>180</v>
      </c>
      <c r="F31" s="55"/>
      <c r="G31" s="55"/>
      <c r="H31" s="129"/>
      <c r="I31" s="123">
        <v>16389</v>
      </c>
      <c r="J31" s="123">
        <v>33667</v>
      </c>
      <c r="K31" s="123">
        <v>9511</v>
      </c>
      <c r="L31" s="366">
        <f t="shared" si="0"/>
        <v>0.2825021534440253</v>
      </c>
    </row>
    <row r="32" spans="1:12" s="57" customFormat="1" ht="15" customHeight="1" thickBot="1">
      <c r="A32" s="142" t="s">
        <v>41</v>
      </c>
      <c r="B32" s="56"/>
      <c r="C32" s="58"/>
      <c r="D32" s="251" t="s">
        <v>269</v>
      </c>
      <c r="E32" s="48" t="s">
        <v>181</v>
      </c>
      <c r="F32" s="55"/>
      <c r="G32" s="55"/>
      <c r="H32" s="129"/>
      <c r="I32" s="123">
        <v>69754</v>
      </c>
      <c r="J32" s="123">
        <v>69754</v>
      </c>
      <c r="K32" s="123">
        <v>24809</v>
      </c>
      <c r="L32" s="366">
        <f t="shared" si="0"/>
        <v>0.3556641913008573</v>
      </c>
    </row>
    <row r="33" spans="1:12" s="57" customFormat="1" ht="15" customHeight="1" thickBot="1">
      <c r="A33" s="142" t="s">
        <v>42</v>
      </c>
      <c r="B33" s="56"/>
      <c r="C33" s="58"/>
      <c r="D33" s="251" t="s">
        <v>270</v>
      </c>
      <c r="E33" s="48" t="s">
        <v>271</v>
      </c>
      <c r="F33" s="55"/>
      <c r="G33" s="55"/>
      <c r="H33" s="129"/>
      <c r="I33" s="123">
        <v>5000</v>
      </c>
      <c r="J33" s="123">
        <v>10000</v>
      </c>
      <c r="K33" s="123">
        <v>18803</v>
      </c>
      <c r="L33" s="366">
        <f t="shared" si="0"/>
        <v>1.8803</v>
      </c>
    </row>
    <row r="34" spans="1:12" s="57" customFormat="1" ht="15" customHeight="1" thickBot="1">
      <c r="A34" s="142" t="s">
        <v>43</v>
      </c>
      <c r="B34" s="56"/>
      <c r="C34" s="58"/>
      <c r="D34" s="251" t="s">
        <v>272</v>
      </c>
      <c r="E34" s="48" t="s">
        <v>275</v>
      </c>
      <c r="F34" s="55"/>
      <c r="G34" s="55"/>
      <c r="H34" s="129"/>
      <c r="I34" s="123"/>
      <c r="J34" s="123"/>
      <c r="K34" s="123"/>
      <c r="L34" s="366"/>
    </row>
    <row r="35" spans="1:12" s="57" customFormat="1" ht="15" customHeight="1" thickBot="1">
      <c r="A35" s="142" t="s">
        <v>44</v>
      </c>
      <c r="B35" s="56"/>
      <c r="C35" s="58"/>
      <c r="D35" s="251" t="s">
        <v>273</v>
      </c>
      <c r="E35" s="48" t="s">
        <v>276</v>
      </c>
      <c r="F35" s="55"/>
      <c r="G35" s="55"/>
      <c r="H35" s="129"/>
      <c r="I35" s="123"/>
      <c r="J35" s="123"/>
      <c r="K35" s="123"/>
      <c r="L35" s="366"/>
    </row>
    <row r="36" spans="1:12" s="57" customFormat="1" ht="15" customHeight="1" thickBot="1">
      <c r="A36" s="142" t="s">
        <v>45</v>
      </c>
      <c r="B36" s="56"/>
      <c r="C36" s="58"/>
      <c r="D36" s="251" t="s">
        <v>274</v>
      </c>
      <c r="E36" s="48" t="s">
        <v>182</v>
      </c>
      <c r="F36" s="55"/>
      <c r="G36" s="55"/>
      <c r="H36" s="129"/>
      <c r="I36" s="123"/>
      <c r="J36" s="123"/>
      <c r="K36" s="123">
        <v>113</v>
      </c>
      <c r="L36" s="366"/>
    </row>
    <row r="37" spans="1:12" s="76" customFormat="1" ht="15" customHeight="1" thickBot="1">
      <c r="A37" s="142" t="s">
        <v>46</v>
      </c>
      <c r="B37" s="77"/>
      <c r="C37" s="78" t="s">
        <v>277</v>
      </c>
      <c r="D37" s="82" t="s">
        <v>152</v>
      </c>
      <c r="E37" s="83"/>
      <c r="F37" s="80"/>
      <c r="G37" s="80"/>
      <c r="H37" s="130"/>
      <c r="I37" s="81">
        <f>SUM(I38:I42)</f>
        <v>0</v>
      </c>
      <c r="J37" s="81">
        <f>SUM(J38:J42)</f>
        <v>4144</v>
      </c>
      <c r="K37" s="124">
        <f>SUM(K38:K42)</f>
        <v>144</v>
      </c>
      <c r="L37" s="369">
        <f>K37/J37</f>
        <v>0.03474903474903475</v>
      </c>
    </row>
    <row r="38" spans="1:12" s="47" customFormat="1" ht="15" customHeight="1" thickBot="1">
      <c r="A38" s="142" t="s">
        <v>47</v>
      </c>
      <c r="B38" s="45"/>
      <c r="C38" s="60"/>
      <c r="D38" s="250" t="s">
        <v>299</v>
      </c>
      <c r="E38" s="138" t="s">
        <v>309</v>
      </c>
      <c r="F38" s="61"/>
      <c r="G38" s="49"/>
      <c r="H38" s="132"/>
      <c r="I38" s="123"/>
      <c r="J38" s="123"/>
      <c r="K38" s="123"/>
      <c r="L38" s="366"/>
    </row>
    <row r="39" spans="1:12" s="47" customFormat="1" ht="15" customHeight="1" thickBot="1">
      <c r="A39" s="142" t="s">
        <v>48</v>
      </c>
      <c r="B39" s="45"/>
      <c r="C39" s="60"/>
      <c r="D39" s="250" t="s">
        <v>300</v>
      </c>
      <c r="E39" s="138" t="s">
        <v>310</v>
      </c>
      <c r="F39" s="61"/>
      <c r="G39" s="49"/>
      <c r="H39" s="132"/>
      <c r="I39" s="123"/>
      <c r="J39" s="123"/>
      <c r="K39" s="123"/>
      <c r="L39" s="366"/>
    </row>
    <row r="40" spans="1:12" s="47" customFormat="1" ht="15" customHeight="1" thickBot="1">
      <c r="A40" s="142" t="s">
        <v>49</v>
      </c>
      <c r="B40" s="45"/>
      <c r="C40" s="60"/>
      <c r="D40" s="250" t="s">
        <v>301</v>
      </c>
      <c r="E40" s="138" t="s">
        <v>311</v>
      </c>
      <c r="F40" s="61"/>
      <c r="G40" s="49"/>
      <c r="H40" s="132"/>
      <c r="I40" s="123"/>
      <c r="J40" s="123"/>
      <c r="K40" s="123"/>
      <c r="L40" s="366"/>
    </row>
    <row r="41" spans="1:12" s="47" customFormat="1" ht="15" customHeight="1" thickBot="1">
      <c r="A41" s="142" t="s">
        <v>50</v>
      </c>
      <c r="B41" s="45"/>
      <c r="C41" s="60"/>
      <c r="D41" s="250" t="s">
        <v>302</v>
      </c>
      <c r="E41" s="138" t="s">
        <v>185</v>
      </c>
      <c r="F41" s="61"/>
      <c r="G41" s="49"/>
      <c r="H41" s="132"/>
      <c r="I41" s="123"/>
      <c r="J41" s="123"/>
      <c r="K41" s="123"/>
      <c r="L41" s="366"/>
    </row>
    <row r="42" spans="1:12" s="47" customFormat="1" ht="15" customHeight="1" thickBot="1">
      <c r="A42" s="142" t="s">
        <v>51</v>
      </c>
      <c r="B42" s="45"/>
      <c r="C42" s="60"/>
      <c r="D42" s="46" t="s">
        <v>303</v>
      </c>
      <c r="E42" s="48" t="s">
        <v>186</v>
      </c>
      <c r="F42" s="61"/>
      <c r="G42" s="49"/>
      <c r="H42" s="132"/>
      <c r="I42" s="123"/>
      <c r="J42" s="123">
        <v>4144</v>
      </c>
      <c r="K42" s="123">
        <v>144</v>
      </c>
      <c r="L42" s="366">
        <f>K42/J42</f>
        <v>0.03474903474903475</v>
      </c>
    </row>
    <row r="43" spans="1:12" s="76" customFormat="1" ht="15" customHeight="1" thickBot="1">
      <c r="A43" s="142" t="s">
        <v>52</v>
      </c>
      <c r="B43" s="72" t="s">
        <v>82</v>
      </c>
      <c r="C43" s="73" t="s">
        <v>287</v>
      </c>
      <c r="D43" s="73"/>
      <c r="E43" s="73"/>
      <c r="F43" s="73"/>
      <c r="G43" s="73"/>
      <c r="H43" s="133"/>
      <c r="I43" s="75">
        <f>SUM(I44,I50,I56)</f>
        <v>13352</v>
      </c>
      <c r="J43" s="75">
        <f>SUM(J44,J50,J56)</f>
        <v>76344</v>
      </c>
      <c r="K43" s="121">
        <f>SUM(K44,K50,K56)</f>
        <v>4144</v>
      </c>
      <c r="L43" s="368">
        <f>K43/J43</f>
        <v>0.05428062454154878</v>
      </c>
    </row>
    <row r="44" spans="1:12" s="76" customFormat="1" ht="15" customHeight="1" thickBot="1">
      <c r="A44" s="142" t="s">
        <v>53</v>
      </c>
      <c r="B44" s="77"/>
      <c r="C44" s="85" t="s">
        <v>278</v>
      </c>
      <c r="D44" s="87" t="s">
        <v>153</v>
      </c>
      <c r="E44" s="82"/>
      <c r="F44" s="83"/>
      <c r="G44" s="83"/>
      <c r="H44" s="128"/>
      <c r="I44" s="84">
        <f>SUM(I45:I49)</f>
        <v>13352</v>
      </c>
      <c r="J44" s="84">
        <f>SUM(J45:J49)</f>
        <v>13352</v>
      </c>
      <c r="K44" s="122">
        <f>SUM(K45:K49)</f>
        <v>0</v>
      </c>
      <c r="L44" s="359">
        <f>K44/J44</f>
        <v>0</v>
      </c>
    </row>
    <row r="45" spans="1:12" s="57" customFormat="1" ht="15" customHeight="1" thickBot="1">
      <c r="A45" s="142" t="s">
        <v>54</v>
      </c>
      <c r="B45" s="56"/>
      <c r="C45" s="58"/>
      <c r="D45" s="250" t="s">
        <v>281</v>
      </c>
      <c r="E45" s="55" t="s">
        <v>282</v>
      </c>
      <c r="F45" s="55"/>
      <c r="G45" s="55"/>
      <c r="H45" s="129"/>
      <c r="I45" s="123">
        <v>200</v>
      </c>
      <c r="J45" s="123">
        <v>200</v>
      </c>
      <c r="K45" s="123">
        <v>0</v>
      </c>
      <c r="L45" s="366">
        <f>K45/J45</f>
        <v>0</v>
      </c>
    </row>
    <row r="46" spans="1:12" s="57" customFormat="1" ht="15" customHeight="1" thickBot="1">
      <c r="A46" s="142" t="s">
        <v>55</v>
      </c>
      <c r="B46" s="56"/>
      <c r="C46" s="58"/>
      <c r="D46" s="250" t="s">
        <v>284</v>
      </c>
      <c r="E46" s="138" t="s">
        <v>288</v>
      </c>
      <c r="F46" s="55"/>
      <c r="G46" s="55"/>
      <c r="H46" s="129"/>
      <c r="I46" s="123"/>
      <c r="J46" s="123"/>
      <c r="K46" s="123"/>
      <c r="L46" s="366"/>
    </row>
    <row r="47" spans="1:12" s="57" customFormat="1" ht="15" customHeight="1" thickBot="1">
      <c r="A47" s="142" t="s">
        <v>56</v>
      </c>
      <c r="B47" s="56"/>
      <c r="C47" s="58"/>
      <c r="D47" s="250" t="s">
        <v>285</v>
      </c>
      <c r="E47" s="138" t="s">
        <v>289</v>
      </c>
      <c r="F47" s="55"/>
      <c r="G47" s="55"/>
      <c r="H47" s="129"/>
      <c r="I47" s="123"/>
      <c r="J47" s="123"/>
      <c r="K47" s="123"/>
      <c r="L47" s="366"/>
    </row>
    <row r="48" spans="1:12" s="57" customFormat="1" ht="15" customHeight="1" thickBot="1">
      <c r="A48" s="142" t="s">
        <v>57</v>
      </c>
      <c r="B48" s="56"/>
      <c r="C48" s="58"/>
      <c r="D48" s="250" t="s">
        <v>286</v>
      </c>
      <c r="E48" s="138" t="s">
        <v>290</v>
      </c>
      <c r="F48" s="55"/>
      <c r="G48" s="55"/>
      <c r="H48" s="129"/>
      <c r="I48" s="123"/>
      <c r="J48" s="123"/>
      <c r="K48" s="123"/>
      <c r="L48" s="366"/>
    </row>
    <row r="49" spans="1:12" s="57" customFormat="1" ht="15" customHeight="1" thickBot="1">
      <c r="A49" s="142" t="s">
        <v>58</v>
      </c>
      <c r="B49" s="56"/>
      <c r="C49" s="46"/>
      <c r="D49" s="250" t="s">
        <v>283</v>
      </c>
      <c r="E49" s="55" t="s">
        <v>169</v>
      </c>
      <c r="F49" s="59"/>
      <c r="G49" s="59"/>
      <c r="H49" s="129"/>
      <c r="I49" s="123">
        <v>13152</v>
      </c>
      <c r="J49" s="123">
        <v>13152</v>
      </c>
      <c r="K49" s="123">
        <v>0</v>
      </c>
      <c r="L49" s="366">
        <f>K49/J49</f>
        <v>0</v>
      </c>
    </row>
    <row r="50" spans="1:12" s="76" customFormat="1" ht="15" customHeight="1" thickBot="1">
      <c r="A50" s="142" t="s">
        <v>59</v>
      </c>
      <c r="B50" s="77"/>
      <c r="C50" s="85" t="s">
        <v>279</v>
      </c>
      <c r="D50" s="86" t="s">
        <v>83</v>
      </c>
      <c r="E50" s="79"/>
      <c r="F50" s="80"/>
      <c r="G50" s="80"/>
      <c r="H50" s="130"/>
      <c r="I50" s="81">
        <f>SUM(I51:I55)</f>
        <v>0</v>
      </c>
      <c r="J50" s="81">
        <f>SUM(J51:J55)</f>
        <v>62992</v>
      </c>
      <c r="K50" s="124">
        <f>SUM(K51:K55)</f>
        <v>0</v>
      </c>
      <c r="L50" s="369">
        <f>K50/J50</f>
        <v>0</v>
      </c>
    </row>
    <row r="51" spans="1:12" s="57" customFormat="1" ht="15" customHeight="1" thickBot="1">
      <c r="A51" s="142" t="s">
        <v>60</v>
      </c>
      <c r="B51" s="56"/>
      <c r="C51" s="58"/>
      <c r="D51" s="250" t="s">
        <v>291</v>
      </c>
      <c r="E51" s="55" t="s">
        <v>296</v>
      </c>
      <c r="F51" s="55"/>
      <c r="G51" s="55"/>
      <c r="H51" s="129"/>
      <c r="I51" s="123"/>
      <c r="J51" s="123"/>
      <c r="K51" s="123"/>
      <c r="L51" s="366"/>
    </row>
    <row r="52" spans="1:12" s="57" customFormat="1" ht="15" customHeight="1" thickBot="1">
      <c r="A52" s="142" t="s">
        <v>61</v>
      </c>
      <c r="B52" s="56"/>
      <c r="C52" s="58"/>
      <c r="D52" s="250" t="s">
        <v>292</v>
      </c>
      <c r="E52" s="55" t="s">
        <v>183</v>
      </c>
      <c r="F52" s="55"/>
      <c r="G52" s="55"/>
      <c r="H52" s="129"/>
      <c r="I52" s="123"/>
      <c r="J52" s="123">
        <v>62992</v>
      </c>
      <c r="K52" s="123">
        <v>0</v>
      </c>
      <c r="L52" s="366">
        <f>K52/J52</f>
        <v>0</v>
      </c>
    </row>
    <row r="53" spans="1:12" s="57" customFormat="1" ht="15" customHeight="1" thickBot="1">
      <c r="A53" s="142" t="s">
        <v>62</v>
      </c>
      <c r="B53" s="56"/>
      <c r="C53" s="58"/>
      <c r="D53" s="250" t="s">
        <v>293</v>
      </c>
      <c r="E53" s="55" t="s">
        <v>184</v>
      </c>
      <c r="F53" s="55"/>
      <c r="G53" s="55"/>
      <c r="H53" s="129"/>
      <c r="I53" s="123"/>
      <c r="J53" s="123"/>
      <c r="K53" s="123"/>
      <c r="L53" s="366"/>
    </row>
    <row r="54" spans="1:12" s="57" customFormat="1" ht="15" customHeight="1" thickBot="1">
      <c r="A54" s="142" t="s">
        <v>63</v>
      </c>
      <c r="B54" s="56"/>
      <c r="C54" s="58"/>
      <c r="D54" s="250" t="s">
        <v>294</v>
      </c>
      <c r="E54" s="55" t="s">
        <v>297</v>
      </c>
      <c r="F54" s="55"/>
      <c r="G54" s="55"/>
      <c r="H54" s="129"/>
      <c r="I54" s="123"/>
      <c r="J54" s="123"/>
      <c r="K54" s="123"/>
      <c r="L54" s="366"/>
    </row>
    <row r="55" spans="1:12" s="57" customFormat="1" ht="15" customHeight="1" thickBot="1">
      <c r="A55" s="142" t="s">
        <v>64</v>
      </c>
      <c r="B55" s="56"/>
      <c r="C55" s="58"/>
      <c r="D55" s="250" t="s">
        <v>295</v>
      </c>
      <c r="E55" s="55" t="s">
        <v>298</v>
      </c>
      <c r="F55" s="48"/>
      <c r="G55" s="48"/>
      <c r="H55" s="62"/>
      <c r="I55" s="123"/>
      <c r="J55" s="123"/>
      <c r="K55" s="123"/>
      <c r="L55" s="366"/>
    </row>
    <row r="56" spans="1:12" s="76" customFormat="1" ht="15" customHeight="1" thickBot="1">
      <c r="A56" s="142" t="s">
        <v>65</v>
      </c>
      <c r="B56" s="77"/>
      <c r="C56" s="85" t="s">
        <v>280</v>
      </c>
      <c r="D56" s="82" t="s">
        <v>154</v>
      </c>
      <c r="E56" s="88"/>
      <c r="F56" s="83"/>
      <c r="G56" s="83"/>
      <c r="H56" s="128"/>
      <c r="I56" s="84">
        <f>SUM(I57:I61)</f>
        <v>0</v>
      </c>
      <c r="J56" s="84">
        <f>SUM(J57:J61)</f>
        <v>0</v>
      </c>
      <c r="K56" s="84">
        <f>SUM(K57:K61)</f>
        <v>4144</v>
      </c>
      <c r="L56" s="359"/>
    </row>
    <row r="57" spans="1:12" s="76" customFormat="1" ht="15" customHeight="1" thickBot="1">
      <c r="A57" s="142" t="s">
        <v>66</v>
      </c>
      <c r="B57" s="77"/>
      <c r="C57" s="85"/>
      <c r="D57" s="250" t="s">
        <v>304</v>
      </c>
      <c r="E57" s="138" t="s">
        <v>312</v>
      </c>
      <c r="F57" s="83"/>
      <c r="G57" s="83"/>
      <c r="H57" s="128"/>
      <c r="I57" s="122"/>
      <c r="J57" s="122"/>
      <c r="K57" s="122"/>
      <c r="L57" s="359"/>
    </row>
    <row r="58" spans="1:12" s="76" customFormat="1" ht="15" customHeight="1" thickBot="1">
      <c r="A58" s="142" t="s">
        <v>67</v>
      </c>
      <c r="B58" s="77"/>
      <c r="C58" s="85"/>
      <c r="D58" s="250" t="s">
        <v>305</v>
      </c>
      <c r="E58" s="138" t="s">
        <v>313</v>
      </c>
      <c r="F58" s="83"/>
      <c r="G58" s="83"/>
      <c r="H58" s="128"/>
      <c r="I58" s="122"/>
      <c r="J58" s="122"/>
      <c r="K58" s="122"/>
      <c r="L58" s="359"/>
    </row>
    <row r="59" spans="1:12" s="76" customFormat="1" ht="15" customHeight="1" thickBot="1">
      <c r="A59" s="142" t="s">
        <v>69</v>
      </c>
      <c r="B59" s="77"/>
      <c r="C59" s="85"/>
      <c r="D59" s="250" t="s">
        <v>306</v>
      </c>
      <c r="E59" s="138" t="s">
        <v>314</v>
      </c>
      <c r="F59" s="83"/>
      <c r="G59" s="83"/>
      <c r="H59" s="128"/>
      <c r="I59" s="122"/>
      <c r="J59" s="122"/>
      <c r="K59" s="122"/>
      <c r="L59" s="359"/>
    </row>
    <row r="60" spans="1:12" s="57" customFormat="1" ht="15" customHeight="1" thickBot="1">
      <c r="A60" s="142" t="s">
        <v>70</v>
      </c>
      <c r="B60" s="56"/>
      <c r="C60" s="58"/>
      <c r="D60" s="250" t="s">
        <v>307</v>
      </c>
      <c r="E60" s="55" t="s">
        <v>227</v>
      </c>
      <c r="F60" s="55"/>
      <c r="G60" s="55"/>
      <c r="H60" s="129"/>
      <c r="I60" s="123"/>
      <c r="J60" s="123"/>
      <c r="K60" s="123"/>
      <c r="L60" s="366"/>
    </row>
    <row r="61" spans="1:12" s="57" customFormat="1" ht="15" customHeight="1" thickBot="1">
      <c r="A61" s="142" t="s">
        <v>96</v>
      </c>
      <c r="B61" s="56"/>
      <c r="C61" s="58"/>
      <c r="D61" s="46" t="s">
        <v>308</v>
      </c>
      <c r="E61" s="48" t="s">
        <v>315</v>
      </c>
      <c r="F61" s="48"/>
      <c r="G61" s="48"/>
      <c r="H61" s="62"/>
      <c r="I61" s="125"/>
      <c r="J61" s="125"/>
      <c r="K61" s="125">
        <v>4144</v>
      </c>
      <c r="L61" s="370"/>
    </row>
    <row r="62" spans="1:12" s="76" customFormat="1" ht="30" customHeight="1" thickBot="1">
      <c r="A62" s="142" t="s">
        <v>97</v>
      </c>
      <c r="B62" s="413" t="s">
        <v>427</v>
      </c>
      <c r="C62" s="414"/>
      <c r="D62" s="414"/>
      <c r="E62" s="414"/>
      <c r="F62" s="414"/>
      <c r="G62" s="414"/>
      <c r="H62" s="414"/>
      <c r="I62" s="89">
        <f>SUM(I7,I43)</f>
        <v>936473</v>
      </c>
      <c r="J62" s="89">
        <f>SUM(J7,J43)</f>
        <v>1029196</v>
      </c>
      <c r="K62" s="126">
        <f>SUM(K7,K43)</f>
        <v>506011</v>
      </c>
      <c r="L62" s="371">
        <f>K62/J62</f>
        <v>0.4916565940792619</v>
      </c>
    </row>
    <row r="63" spans="1:12" s="91" customFormat="1" ht="15" customHeight="1" thickBot="1">
      <c r="A63" s="142" t="s">
        <v>98</v>
      </c>
      <c r="B63" s="72" t="s">
        <v>84</v>
      </c>
      <c r="C63" s="424" t="s">
        <v>316</v>
      </c>
      <c r="D63" s="424"/>
      <c r="E63" s="424"/>
      <c r="F63" s="424"/>
      <c r="G63" s="424"/>
      <c r="H63" s="425"/>
      <c r="I63" s="75">
        <f>SUM(I64,I69,I70)</f>
        <v>365826</v>
      </c>
      <c r="J63" s="75">
        <f>SUM(J64,J69,J70)</f>
        <v>363575</v>
      </c>
      <c r="K63" s="121">
        <f>SUM(K64,K69,K70)</f>
        <v>348718</v>
      </c>
      <c r="L63" s="368">
        <f>K63/J63</f>
        <v>0.9591363542597814</v>
      </c>
    </row>
    <row r="64" spans="1:12" s="91" customFormat="1" ht="15" customHeight="1" thickBot="1">
      <c r="A64" s="142" t="s">
        <v>99</v>
      </c>
      <c r="B64" s="90"/>
      <c r="C64" s="78" t="s">
        <v>317</v>
      </c>
      <c r="D64" s="79" t="s">
        <v>318</v>
      </c>
      <c r="E64" s="79"/>
      <c r="F64" s="79"/>
      <c r="G64" s="79"/>
      <c r="H64" s="134"/>
      <c r="I64" s="81">
        <f>SUM(I65:I68)</f>
        <v>365826</v>
      </c>
      <c r="J64" s="81">
        <f>SUM(J65:J68)</f>
        <v>363575</v>
      </c>
      <c r="K64" s="81">
        <f>SUM(K65:K68)</f>
        <v>348718</v>
      </c>
      <c r="L64" s="369">
        <f>K64/J64</f>
        <v>0.9591363542597814</v>
      </c>
    </row>
    <row r="65" spans="1:12" s="57" customFormat="1" ht="15" customHeight="1" thickBot="1">
      <c r="A65" s="142" t="s">
        <v>100</v>
      </c>
      <c r="B65" s="56"/>
      <c r="C65" s="46"/>
      <c r="D65" s="251" t="s">
        <v>319</v>
      </c>
      <c r="E65" s="55" t="s">
        <v>329</v>
      </c>
      <c r="F65" s="55"/>
      <c r="G65" s="55"/>
      <c r="H65" s="129"/>
      <c r="I65" s="123"/>
      <c r="J65" s="123"/>
      <c r="K65" s="123"/>
      <c r="L65" s="366"/>
    </row>
    <row r="66" spans="1:12" s="57" customFormat="1" ht="15" customHeight="1" thickBot="1">
      <c r="A66" s="142" t="s">
        <v>101</v>
      </c>
      <c r="B66" s="56"/>
      <c r="C66" s="46"/>
      <c r="D66" s="251" t="s">
        <v>320</v>
      </c>
      <c r="E66" s="55" t="s">
        <v>156</v>
      </c>
      <c r="F66" s="55"/>
      <c r="G66" s="55"/>
      <c r="H66" s="129"/>
      <c r="I66" s="123">
        <v>350969</v>
      </c>
      <c r="J66" s="123">
        <v>348718</v>
      </c>
      <c r="K66" s="123">
        <v>348718</v>
      </c>
      <c r="L66" s="366">
        <f>K66/J66</f>
        <v>1</v>
      </c>
    </row>
    <row r="67" spans="1:12" s="57" customFormat="1" ht="15" customHeight="1" thickBot="1">
      <c r="A67" s="142" t="s">
        <v>102</v>
      </c>
      <c r="B67" s="56"/>
      <c r="C67" s="46"/>
      <c r="D67" s="251" t="s">
        <v>321</v>
      </c>
      <c r="E67" s="55" t="s">
        <v>233</v>
      </c>
      <c r="F67" s="55"/>
      <c r="G67" s="55"/>
      <c r="H67" s="129"/>
      <c r="I67" s="123">
        <v>14857</v>
      </c>
      <c r="J67" s="123">
        <v>14857</v>
      </c>
      <c r="K67" s="123">
        <v>0</v>
      </c>
      <c r="L67" s="366">
        <f>K67/J67</f>
        <v>0</v>
      </c>
    </row>
    <row r="68" spans="1:12" s="57" customFormat="1" ht="15" customHeight="1" thickBot="1">
      <c r="A68" s="236" t="s">
        <v>103</v>
      </c>
      <c r="B68" s="237"/>
      <c r="C68" s="238"/>
      <c r="D68" s="252" t="s">
        <v>322</v>
      </c>
      <c r="E68" s="239" t="s">
        <v>330</v>
      </c>
      <c r="F68" s="239"/>
      <c r="G68" s="239"/>
      <c r="H68" s="240"/>
      <c r="I68" s="241"/>
      <c r="J68" s="241"/>
      <c r="K68" s="241"/>
      <c r="L68" s="367"/>
    </row>
    <row r="69" spans="1:12" s="76" customFormat="1" ht="15" customHeight="1" thickBot="1">
      <c r="A69" s="142" t="s">
        <v>104</v>
      </c>
      <c r="B69" s="77"/>
      <c r="C69" s="78" t="s">
        <v>324</v>
      </c>
      <c r="D69" s="79" t="s">
        <v>323</v>
      </c>
      <c r="E69" s="79"/>
      <c r="F69" s="79"/>
      <c r="G69" s="79"/>
      <c r="H69" s="128"/>
      <c r="I69" s="81"/>
      <c r="J69" s="81"/>
      <c r="K69" s="124"/>
      <c r="L69" s="369"/>
    </row>
    <row r="70" spans="1:12" s="227" customFormat="1" ht="15" customHeight="1" thickBot="1">
      <c r="A70" s="142" t="s">
        <v>105</v>
      </c>
      <c r="B70" s="221"/>
      <c r="C70" s="222" t="s">
        <v>325</v>
      </c>
      <c r="D70" s="232" t="s">
        <v>327</v>
      </c>
      <c r="E70" s="233"/>
      <c r="F70" s="233"/>
      <c r="G70" s="233"/>
      <c r="H70" s="234"/>
      <c r="I70" s="235"/>
      <c r="J70" s="235"/>
      <c r="K70" s="235"/>
      <c r="L70" s="362"/>
    </row>
    <row r="71" spans="1:12" s="227" customFormat="1" ht="15" customHeight="1" thickBot="1">
      <c r="A71" s="142" t="s">
        <v>106</v>
      </c>
      <c r="B71" s="221"/>
      <c r="C71" s="222" t="s">
        <v>326</v>
      </c>
      <c r="D71" s="223" t="s">
        <v>328</v>
      </c>
      <c r="E71" s="224"/>
      <c r="F71" s="224"/>
      <c r="G71" s="224"/>
      <c r="H71" s="226"/>
      <c r="I71" s="225"/>
      <c r="J71" s="225"/>
      <c r="K71" s="225"/>
      <c r="L71" s="363"/>
    </row>
    <row r="72" spans="1:12" s="76" customFormat="1" ht="30" customHeight="1" thickBot="1">
      <c r="A72" s="142" t="s">
        <v>107</v>
      </c>
      <c r="B72" s="408" t="s">
        <v>428</v>
      </c>
      <c r="C72" s="409"/>
      <c r="D72" s="409"/>
      <c r="E72" s="409"/>
      <c r="F72" s="409"/>
      <c r="G72" s="409"/>
      <c r="H72" s="409"/>
      <c r="I72" s="89">
        <f>SUM(I62,I63)</f>
        <v>1302299</v>
      </c>
      <c r="J72" s="89">
        <f>SUM(J62,J63)</f>
        <v>1392771</v>
      </c>
      <c r="K72" s="89">
        <f>SUM(K62,K63)</f>
        <v>854729</v>
      </c>
      <c r="L72" s="338">
        <f>K72/J72</f>
        <v>0.6136895440815467</v>
      </c>
    </row>
    <row r="73" spans="1:12" s="30" customFormat="1" ht="15" customHeight="1" thickBot="1">
      <c r="A73" s="142" t="s">
        <v>108</v>
      </c>
      <c r="B73" s="63"/>
      <c r="C73" s="63"/>
      <c r="D73" s="63"/>
      <c r="E73" s="63"/>
      <c r="F73" s="63"/>
      <c r="G73" s="63"/>
      <c r="H73" s="63"/>
      <c r="I73" s="63"/>
      <c r="J73" s="63"/>
      <c r="K73" s="63"/>
      <c r="L73" s="63"/>
    </row>
    <row r="74" spans="1:12" ht="124.5" customHeight="1" thickBot="1">
      <c r="A74" s="142" t="s">
        <v>109</v>
      </c>
      <c r="B74" s="410" t="s">
        <v>87</v>
      </c>
      <c r="C74" s="411"/>
      <c r="D74" s="411"/>
      <c r="E74" s="411"/>
      <c r="F74" s="411"/>
      <c r="G74" s="411"/>
      <c r="H74" s="412"/>
      <c r="I74" s="31" t="s">
        <v>499</v>
      </c>
      <c r="J74" s="31" t="s">
        <v>500</v>
      </c>
      <c r="K74" s="31" t="s">
        <v>507</v>
      </c>
      <c r="L74" s="31" t="s">
        <v>497</v>
      </c>
    </row>
    <row r="75" spans="1:12" s="96" customFormat="1" ht="16.5" thickBot="1">
      <c r="A75" s="142" t="s">
        <v>110</v>
      </c>
      <c r="B75" s="93" t="s">
        <v>79</v>
      </c>
      <c r="C75" s="94" t="s">
        <v>331</v>
      </c>
      <c r="D75" s="94"/>
      <c r="E75" s="94"/>
      <c r="F75" s="94"/>
      <c r="G75" s="94"/>
      <c r="H75" s="94"/>
      <c r="I75" s="95">
        <f>SUM(I76:I80)</f>
        <v>509637</v>
      </c>
      <c r="J75" s="95">
        <f>SUM(J76:J80)</f>
        <v>518881</v>
      </c>
      <c r="K75" s="95">
        <f>SUM(K76:K80)</f>
        <v>134998</v>
      </c>
      <c r="L75" s="350">
        <f aca="true" t="shared" si="1" ref="L75:L104">K75/J75</f>
        <v>0.26017140731689925</v>
      </c>
    </row>
    <row r="76" spans="1:12" s="96" customFormat="1" ht="16.5" thickBot="1">
      <c r="A76" s="142" t="s">
        <v>111</v>
      </c>
      <c r="B76" s="97"/>
      <c r="C76" s="98" t="s">
        <v>332</v>
      </c>
      <c r="D76" s="99" t="s">
        <v>85</v>
      </c>
      <c r="E76" s="99"/>
      <c r="F76" s="99"/>
      <c r="G76" s="99"/>
      <c r="H76" s="100"/>
      <c r="I76" s="101">
        <v>39151</v>
      </c>
      <c r="J76" s="101">
        <v>39151</v>
      </c>
      <c r="K76" s="101">
        <v>24792</v>
      </c>
      <c r="L76" s="351">
        <f t="shared" si="1"/>
        <v>0.6332405302546551</v>
      </c>
    </row>
    <row r="77" spans="1:12" s="96" customFormat="1" ht="16.5" thickBot="1">
      <c r="A77" s="142" t="s">
        <v>112</v>
      </c>
      <c r="B77" s="97"/>
      <c r="C77" s="98" t="s">
        <v>333</v>
      </c>
      <c r="D77" s="102" t="s">
        <v>157</v>
      </c>
      <c r="E77" s="103"/>
      <c r="F77" s="102"/>
      <c r="G77" s="102"/>
      <c r="H77" s="104"/>
      <c r="I77" s="105">
        <v>5346</v>
      </c>
      <c r="J77" s="105">
        <v>5346</v>
      </c>
      <c r="K77" s="105">
        <v>3038</v>
      </c>
      <c r="L77" s="352">
        <f t="shared" si="1"/>
        <v>0.5682753460531238</v>
      </c>
    </row>
    <row r="78" spans="1:12" s="96" customFormat="1" ht="16.5" thickBot="1">
      <c r="A78" s="142" t="s">
        <v>113</v>
      </c>
      <c r="B78" s="97"/>
      <c r="C78" s="98" t="s">
        <v>333</v>
      </c>
      <c r="D78" s="102" t="s">
        <v>158</v>
      </c>
      <c r="E78" s="103"/>
      <c r="F78" s="102"/>
      <c r="G78" s="102"/>
      <c r="H78" s="104"/>
      <c r="I78" s="105">
        <v>255807</v>
      </c>
      <c r="J78" s="105">
        <v>274743</v>
      </c>
      <c r="K78" s="105">
        <v>95859</v>
      </c>
      <c r="L78" s="352">
        <f t="shared" si="1"/>
        <v>0.348904248697874</v>
      </c>
    </row>
    <row r="79" spans="1:12" s="96" customFormat="1" ht="16.5" thickBot="1">
      <c r="A79" s="142" t="s">
        <v>114</v>
      </c>
      <c r="B79" s="97"/>
      <c r="C79" s="98" t="s">
        <v>334</v>
      </c>
      <c r="D79" s="106" t="s">
        <v>165</v>
      </c>
      <c r="E79" s="107"/>
      <c r="F79" s="107"/>
      <c r="G79" s="106"/>
      <c r="H79" s="108"/>
      <c r="I79" s="117">
        <v>8887</v>
      </c>
      <c r="J79" s="117">
        <v>8887</v>
      </c>
      <c r="K79" s="117">
        <v>2933</v>
      </c>
      <c r="L79" s="353">
        <f t="shared" si="1"/>
        <v>0.33003263193428606</v>
      </c>
    </row>
    <row r="80" spans="1:12" s="96" customFormat="1" ht="16.5" thickBot="1">
      <c r="A80" s="142" t="s">
        <v>115</v>
      </c>
      <c r="B80" s="97"/>
      <c r="C80" s="98" t="s">
        <v>335</v>
      </c>
      <c r="D80" s="102" t="s">
        <v>159</v>
      </c>
      <c r="E80" s="103"/>
      <c r="F80" s="102"/>
      <c r="G80" s="102"/>
      <c r="H80" s="104"/>
      <c r="I80" s="105">
        <f>SUM(I81:I86)</f>
        <v>200446</v>
      </c>
      <c r="J80" s="105">
        <f>SUM(J81:J86)</f>
        <v>190754</v>
      </c>
      <c r="K80" s="105">
        <f>SUM(K81:K86)</f>
        <v>8376</v>
      </c>
      <c r="L80" s="352">
        <f t="shared" si="1"/>
        <v>0.04390995732723822</v>
      </c>
    </row>
    <row r="81" spans="1:12" s="141" customFormat="1" ht="15.75" thickBot="1">
      <c r="A81" s="142" t="s">
        <v>116</v>
      </c>
      <c r="B81" s="64"/>
      <c r="C81" s="65"/>
      <c r="D81" s="66" t="s">
        <v>336</v>
      </c>
      <c r="E81" s="67" t="s">
        <v>194</v>
      </c>
      <c r="F81" s="67"/>
      <c r="G81" s="67"/>
      <c r="H81" s="68"/>
      <c r="I81" s="51">
        <v>10472</v>
      </c>
      <c r="J81" s="51">
        <v>10472</v>
      </c>
      <c r="K81" s="51">
        <v>4346</v>
      </c>
      <c r="L81" s="364">
        <f t="shared" si="1"/>
        <v>0.4150114591291062</v>
      </c>
    </row>
    <row r="82" spans="1:12" s="141" customFormat="1" ht="15.75" thickBot="1">
      <c r="A82" s="142" t="s">
        <v>117</v>
      </c>
      <c r="B82" s="64"/>
      <c r="C82" s="65"/>
      <c r="D82" s="66" t="s">
        <v>337</v>
      </c>
      <c r="E82" s="67" t="s">
        <v>188</v>
      </c>
      <c r="F82" s="67"/>
      <c r="G82" s="67"/>
      <c r="H82" s="68"/>
      <c r="I82" s="51">
        <v>5974</v>
      </c>
      <c r="J82" s="51">
        <v>9012</v>
      </c>
      <c r="K82" s="51">
        <v>0</v>
      </c>
      <c r="L82" s="364">
        <f t="shared" si="1"/>
        <v>0</v>
      </c>
    </row>
    <row r="83" spans="1:12" s="141" customFormat="1" ht="15.75" thickBot="1">
      <c r="A83" s="142" t="s">
        <v>118</v>
      </c>
      <c r="B83" s="64"/>
      <c r="C83" s="65"/>
      <c r="D83" s="66" t="s">
        <v>338</v>
      </c>
      <c r="E83" s="67" t="s">
        <v>187</v>
      </c>
      <c r="F83" s="33"/>
      <c r="G83" s="67"/>
      <c r="H83" s="68"/>
      <c r="I83" s="51"/>
      <c r="J83" s="51"/>
      <c r="K83" s="51"/>
      <c r="L83" s="364"/>
    </row>
    <row r="84" spans="1:12" s="141" customFormat="1" ht="15.75" thickBot="1">
      <c r="A84" s="142" t="s">
        <v>119</v>
      </c>
      <c r="B84" s="64"/>
      <c r="C84" s="65"/>
      <c r="D84" s="66" t="s">
        <v>339</v>
      </c>
      <c r="E84" s="69" t="s">
        <v>190</v>
      </c>
      <c r="F84" s="50"/>
      <c r="G84" s="69"/>
      <c r="H84" s="70"/>
      <c r="I84" s="52">
        <v>5000</v>
      </c>
      <c r="J84" s="52">
        <v>5230</v>
      </c>
      <c r="K84" s="52">
        <v>4030</v>
      </c>
      <c r="L84" s="365">
        <f t="shared" si="1"/>
        <v>0.7705544933078394</v>
      </c>
    </row>
    <row r="85" spans="1:12" s="141" customFormat="1" ht="15.75" thickBot="1">
      <c r="A85" s="142" t="s">
        <v>120</v>
      </c>
      <c r="B85" s="64"/>
      <c r="C85" s="65"/>
      <c r="D85" s="66" t="s">
        <v>340</v>
      </c>
      <c r="E85" s="67" t="s">
        <v>189</v>
      </c>
      <c r="F85" s="33"/>
      <c r="G85" s="67"/>
      <c r="H85" s="68"/>
      <c r="I85" s="51">
        <v>11000</v>
      </c>
      <c r="J85" s="51">
        <v>11000</v>
      </c>
      <c r="K85" s="51">
        <v>0</v>
      </c>
      <c r="L85" s="364">
        <f t="shared" si="1"/>
        <v>0</v>
      </c>
    </row>
    <row r="86" spans="1:12" s="141" customFormat="1" ht="15.75" thickBot="1">
      <c r="A86" s="142" t="s">
        <v>121</v>
      </c>
      <c r="B86" s="64"/>
      <c r="C86" s="65"/>
      <c r="D86" s="66" t="s">
        <v>341</v>
      </c>
      <c r="E86" s="67" t="s">
        <v>86</v>
      </c>
      <c r="F86" s="33"/>
      <c r="G86" s="67"/>
      <c r="H86" s="68"/>
      <c r="I86" s="51">
        <v>168000</v>
      </c>
      <c r="J86" s="51">
        <v>155040</v>
      </c>
      <c r="K86" s="51">
        <v>0</v>
      </c>
      <c r="L86" s="364">
        <f t="shared" si="1"/>
        <v>0</v>
      </c>
    </row>
    <row r="87" spans="1:12" s="96" customFormat="1" ht="16.5" thickBot="1">
      <c r="A87" s="142" t="s">
        <v>122</v>
      </c>
      <c r="B87" s="93" t="s">
        <v>82</v>
      </c>
      <c r="C87" s="94" t="s">
        <v>343</v>
      </c>
      <c r="D87" s="109"/>
      <c r="E87" s="109"/>
      <c r="F87" s="94"/>
      <c r="G87" s="94"/>
      <c r="H87" s="94"/>
      <c r="I87" s="95">
        <f>SUM(I88:I90)</f>
        <v>275496</v>
      </c>
      <c r="J87" s="95">
        <f>SUM(J88:J90)</f>
        <v>355656</v>
      </c>
      <c r="K87" s="95">
        <f>SUM(K88:K90)</f>
        <v>9809</v>
      </c>
      <c r="L87" s="350">
        <f t="shared" si="1"/>
        <v>0.02758002114402681</v>
      </c>
    </row>
    <row r="88" spans="1:12" s="96" customFormat="1" ht="16.5" thickBot="1">
      <c r="A88" s="142" t="s">
        <v>123</v>
      </c>
      <c r="B88" s="97"/>
      <c r="C88" s="98" t="s">
        <v>344</v>
      </c>
      <c r="D88" s="99" t="s">
        <v>141</v>
      </c>
      <c r="E88" s="99"/>
      <c r="F88" s="99"/>
      <c r="G88" s="99"/>
      <c r="H88" s="100"/>
      <c r="I88" s="101">
        <v>28037</v>
      </c>
      <c r="J88" s="101">
        <v>28197</v>
      </c>
      <c r="K88" s="101">
        <v>1741</v>
      </c>
      <c r="L88" s="351">
        <f t="shared" si="1"/>
        <v>0.06174415717984183</v>
      </c>
    </row>
    <row r="89" spans="1:12" s="96" customFormat="1" ht="16.5" thickBot="1">
      <c r="A89" s="142" t="s">
        <v>124</v>
      </c>
      <c r="B89" s="97"/>
      <c r="C89" s="98" t="s">
        <v>345</v>
      </c>
      <c r="D89" s="102" t="s">
        <v>94</v>
      </c>
      <c r="E89" s="102"/>
      <c r="F89" s="102"/>
      <c r="G89" s="102"/>
      <c r="H89" s="104"/>
      <c r="I89" s="105">
        <v>247459</v>
      </c>
      <c r="J89" s="105">
        <v>327459</v>
      </c>
      <c r="K89" s="105">
        <v>8068</v>
      </c>
      <c r="L89" s="352">
        <f t="shared" si="1"/>
        <v>0.024638198980635743</v>
      </c>
    </row>
    <row r="90" spans="1:12" s="96" customFormat="1" ht="16.5" thickBot="1">
      <c r="A90" s="142" t="s">
        <v>125</v>
      </c>
      <c r="B90" s="97"/>
      <c r="C90" s="98" t="s">
        <v>346</v>
      </c>
      <c r="D90" s="102" t="s">
        <v>160</v>
      </c>
      <c r="E90" s="103"/>
      <c r="F90" s="102"/>
      <c r="G90" s="102"/>
      <c r="H90" s="104"/>
      <c r="I90" s="105">
        <f>SUM(I91:I94)</f>
        <v>0</v>
      </c>
      <c r="J90" s="105">
        <f>SUM(J91:J94)</f>
        <v>0</v>
      </c>
      <c r="K90" s="105">
        <f>SUM(K91:K94)</f>
        <v>0</v>
      </c>
      <c r="L90" s="352"/>
    </row>
    <row r="91" spans="1:12" s="141" customFormat="1" ht="15.75" thickBot="1">
      <c r="A91" s="142" t="s">
        <v>126</v>
      </c>
      <c r="B91" s="64"/>
      <c r="C91" s="71"/>
      <c r="D91" s="66" t="s">
        <v>347</v>
      </c>
      <c r="E91" s="67" t="s">
        <v>191</v>
      </c>
      <c r="F91" s="67"/>
      <c r="G91" s="67"/>
      <c r="H91" s="68"/>
      <c r="I91" s="51"/>
      <c r="J91" s="51"/>
      <c r="K91" s="51"/>
      <c r="L91" s="364"/>
    </row>
    <row r="92" spans="1:12" s="141" customFormat="1" ht="15.75" thickBot="1">
      <c r="A92" s="142" t="s">
        <v>127</v>
      </c>
      <c r="B92" s="64"/>
      <c r="C92" s="71"/>
      <c r="D92" s="66" t="s">
        <v>348</v>
      </c>
      <c r="E92" s="67" t="s">
        <v>161</v>
      </c>
      <c r="F92" s="67"/>
      <c r="G92" s="67"/>
      <c r="H92" s="68"/>
      <c r="I92" s="51">
        <v>0</v>
      </c>
      <c r="J92" s="51">
        <v>0</v>
      </c>
      <c r="K92" s="51"/>
      <c r="L92" s="364"/>
    </row>
    <row r="93" spans="1:12" s="141" customFormat="1" ht="15.75" thickBot="1">
      <c r="A93" s="142" t="s">
        <v>128</v>
      </c>
      <c r="B93" s="64"/>
      <c r="C93" s="71"/>
      <c r="D93" s="66" t="s">
        <v>349</v>
      </c>
      <c r="E93" s="67" t="s">
        <v>192</v>
      </c>
      <c r="F93" s="33"/>
      <c r="G93" s="67"/>
      <c r="H93" s="68"/>
      <c r="I93" s="51">
        <v>0</v>
      </c>
      <c r="J93" s="51">
        <v>0</v>
      </c>
      <c r="K93" s="51"/>
      <c r="L93" s="364"/>
    </row>
    <row r="94" spans="1:12" s="141" customFormat="1" ht="15.75" thickBot="1">
      <c r="A94" s="142" t="s">
        <v>129</v>
      </c>
      <c r="B94" s="64"/>
      <c r="C94" s="71"/>
      <c r="D94" s="66" t="s">
        <v>342</v>
      </c>
      <c r="E94" s="67" t="s">
        <v>162</v>
      </c>
      <c r="F94" s="33"/>
      <c r="G94" s="67"/>
      <c r="H94" s="68"/>
      <c r="I94" s="52">
        <v>0</v>
      </c>
      <c r="J94" s="52">
        <v>0</v>
      </c>
      <c r="K94" s="52"/>
      <c r="L94" s="365"/>
    </row>
    <row r="95" spans="1:12" s="92" customFormat="1" ht="30" customHeight="1" thickBot="1">
      <c r="A95" s="142" t="s">
        <v>130</v>
      </c>
      <c r="B95" s="413" t="s">
        <v>429</v>
      </c>
      <c r="C95" s="414"/>
      <c r="D95" s="414"/>
      <c r="E95" s="414"/>
      <c r="F95" s="414"/>
      <c r="G95" s="414"/>
      <c r="H95" s="415"/>
      <c r="I95" s="89">
        <f>SUM(I75,I87)</f>
        <v>785133</v>
      </c>
      <c r="J95" s="89">
        <f>SUM(J75,J87)</f>
        <v>874537</v>
      </c>
      <c r="K95" s="89">
        <f>SUM(K75,K87)</f>
        <v>144807</v>
      </c>
      <c r="L95" s="338">
        <f t="shared" si="1"/>
        <v>0.16558133046400553</v>
      </c>
    </row>
    <row r="96" spans="1:12" s="96" customFormat="1" ht="16.5" thickBot="1">
      <c r="A96" s="142" t="s">
        <v>131</v>
      </c>
      <c r="B96" s="93" t="s">
        <v>84</v>
      </c>
      <c r="C96" s="94" t="s">
        <v>350</v>
      </c>
      <c r="D96" s="94"/>
      <c r="E96" s="94"/>
      <c r="F96" s="94"/>
      <c r="G96" s="94"/>
      <c r="H96" s="94"/>
      <c r="I96" s="95">
        <f>SUM(I97:I103)</f>
        <v>517166</v>
      </c>
      <c r="J96" s="95">
        <f>SUM(J97:J103)</f>
        <v>518234</v>
      </c>
      <c r="K96" s="95">
        <f>SUM(K97:K103)</f>
        <v>257196</v>
      </c>
      <c r="L96" s="350">
        <f t="shared" si="1"/>
        <v>0.4962931803007908</v>
      </c>
    </row>
    <row r="97" spans="1:12" s="96" customFormat="1" ht="16.5" thickBot="1">
      <c r="A97" s="142" t="s">
        <v>132</v>
      </c>
      <c r="B97" s="97"/>
      <c r="C97" s="112" t="s">
        <v>351</v>
      </c>
      <c r="D97" s="113" t="s">
        <v>355</v>
      </c>
      <c r="E97" s="113"/>
      <c r="F97" s="113"/>
      <c r="G97" s="113"/>
      <c r="H97" s="114"/>
      <c r="I97" s="118"/>
      <c r="J97" s="118"/>
      <c r="K97" s="118"/>
      <c r="L97" s="354"/>
    </row>
    <row r="98" spans="1:12" s="57" customFormat="1" ht="15" customHeight="1" thickBot="1">
      <c r="A98" s="142" t="s">
        <v>133</v>
      </c>
      <c r="B98" s="56"/>
      <c r="C98" s="46"/>
      <c r="D98" s="251" t="s">
        <v>359</v>
      </c>
      <c r="E98" s="55" t="s">
        <v>362</v>
      </c>
      <c r="F98" s="55"/>
      <c r="G98" s="55"/>
      <c r="H98" s="129"/>
      <c r="I98" s="123"/>
      <c r="J98" s="123"/>
      <c r="K98" s="123"/>
      <c r="L98" s="366"/>
    </row>
    <row r="99" spans="1:12" s="57" customFormat="1" ht="15" customHeight="1" thickBot="1">
      <c r="A99" s="142" t="s">
        <v>134</v>
      </c>
      <c r="B99" s="56"/>
      <c r="C99" s="46"/>
      <c r="D99" s="251" t="s">
        <v>360</v>
      </c>
      <c r="E99" s="55" t="s">
        <v>226</v>
      </c>
      <c r="F99" s="55"/>
      <c r="G99" s="55"/>
      <c r="H99" s="129"/>
      <c r="I99" s="123">
        <v>14857</v>
      </c>
      <c r="J99" s="123">
        <v>14857</v>
      </c>
      <c r="K99" s="123">
        <v>14857</v>
      </c>
      <c r="L99" s="366">
        <f t="shared" si="1"/>
        <v>1</v>
      </c>
    </row>
    <row r="100" spans="1:12" s="57" customFormat="1" ht="15" customHeight="1" thickBot="1">
      <c r="A100" s="142" t="s">
        <v>135</v>
      </c>
      <c r="B100" s="237"/>
      <c r="C100" s="238"/>
      <c r="D100" s="244" t="s">
        <v>361</v>
      </c>
      <c r="E100" s="239" t="s">
        <v>363</v>
      </c>
      <c r="F100" s="239"/>
      <c r="G100" s="239"/>
      <c r="H100" s="240"/>
      <c r="I100" s="241">
        <v>502309</v>
      </c>
      <c r="J100" s="241">
        <v>503377</v>
      </c>
      <c r="K100" s="241">
        <v>242339</v>
      </c>
      <c r="L100" s="367">
        <f t="shared" si="1"/>
        <v>0.48142644578516697</v>
      </c>
    </row>
    <row r="101" spans="1:12" s="96" customFormat="1" ht="16.5" thickBot="1">
      <c r="A101" s="142" t="s">
        <v>136</v>
      </c>
      <c r="B101" s="97"/>
      <c r="C101" s="112" t="s">
        <v>352</v>
      </c>
      <c r="D101" s="102" t="s">
        <v>356</v>
      </c>
      <c r="E101" s="102"/>
      <c r="F101" s="102"/>
      <c r="G101" s="102"/>
      <c r="H101" s="104"/>
      <c r="I101" s="105"/>
      <c r="J101" s="105"/>
      <c r="K101" s="105"/>
      <c r="L101" s="352"/>
    </row>
    <row r="102" spans="1:12" s="96" customFormat="1" ht="16.5" thickBot="1">
      <c r="A102" s="142" t="s">
        <v>137</v>
      </c>
      <c r="B102" s="97"/>
      <c r="C102" s="112" t="s">
        <v>353</v>
      </c>
      <c r="D102" s="102" t="s">
        <v>357</v>
      </c>
      <c r="E102" s="102"/>
      <c r="F102" s="102"/>
      <c r="G102" s="102"/>
      <c r="H102" s="104"/>
      <c r="I102" s="249"/>
      <c r="J102" s="249"/>
      <c r="K102" s="249"/>
      <c r="L102" s="355"/>
    </row>
    <row r="103" spans="1:12" s="76" customFormat="1" ht="15" customHeight="1" thickBot="1">
      <c r="A103" s="142" t="s">
        <v>138</v>
      </c>
      <c r="B103" s="243"/>
      <c r="C103" s="242" t="s">
        <v>354</v>
      </c>
      <c r="D103" s="245" t="s">
        <v>358</v>
      </c>
      <c r="E103" s="246"/>
      <c r="F103" s="246"/>
      <c r="G103" s="246"/>
      <c r="H103" s="247"/>
      <c r="I103" s="248"/>
      <c r="J103" s="248"/>
      <c r="K103" s="248"/>
      <c r="L103" s="356"/>
    </row>
    <row r="104" spans="1:12" s="92" customFormat="1" ht="30" customHeight="1" thickBot="1">
      <c r="A104" s="142" t="s">
        <v>139</v>
      </c>
      <c r="B104" s="413" t="s">
        <v>430</v>
      </c>
      <c r="C104" s="414"/>
      <c r="D104" s="414"/>
      <c r="E104" s="414"/>
      <c r="F104" s="414"/>
      <c r="G104" s="414"/>
      <c r="H104" s="415"/>
      <c r="I104" s="115">
        <f>SUM(I95,I96)</f>
        <v>1302299</v>
      </c>
      <c r="J104" s="115">
        <f>SUM(J95,J96)</f>
        <v>1392771</v>
      </c>
      <c r="K104" s="115">
        <f>SUM(K95,K96)</f>
        <v>402003</v>
      </c>
      <c r="L104" s="357">
        <f t="shared" si="1"/>
        <v>0.28863538945023987</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5.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H112" sqref="H112"/>
    </sheetView>
  </sheetViews>
  <sheetFormatPr defaultColWidth="9.140625" defaultRowHeight="15"/>
  <cols>
    <col min="1" max="1" width="4.421875" style="36" customWidth="1"/>
    <col min="2" max="2" width="4.140625" style="140" customWidth="1"/>
    <col min="3" max="3" width="5.7109375" style="140" customWidth="1"/>
    <col min="4" max="5" width="8.7109375" style="140" customWidth="1"/>
    <col min="6" max="7" width="10.7109375" style="140" customWidth="1"/>
    <col min="8" max="8" width="92.57421875" style="140" customWidth="1"/>
    <col min="9" max="12" width="15.7109375" style="140" customWidth="1"/>
    <col min="13" max="16384" width="9.140625" style="140" customWidth="1"/>
  </cols>
  <sheetData>
    <row r="1" spans="9:12" ht="15" customHeight="1">
      <c r="I1" s="32"/>
      <c r="L1" s="32" t="s">
        <v>487</v>
      </c>
    </row>
    <row r="2" ht="15" customHeight="1"/>
    <row r="3" spans="9:12" ht="15" customHeight="1" thickBot="1">
      <c r="I3" s="32"/>
      <c r="L3" s="32" t="s">
        <v>8</v>
      </c>
    </row>
    <row r="4" spans="1:12" s="34" customFormat="1" ht="15" customHeight="1" thickBot="1">
      <c r="A4" s="142"/>
      <c r="B4" s="35" t="s">
        <v>9</v>
      </c>
      <c r="C4" s="35" t="s">
        <v>10</v>
      </c>
      <c r="D4" s="35" t="s">
        <v>11</v>
      </c>
      <c r="E4" s="399" t="s">
        <v>12</v>
      </c>
      <c r="F4" s="400"/>
      <c r="G4" s="400"/>
      <c r="H4" s="401"/>
      <c r="I4" s="35" t="s">
        <v>13</v>
      </c>
      <c r="J4" s="35" t="s">
        <v>88</v>
      </c>
      <c r="K4" s="35" t="s">
        <v>89</v>
      </c>
      <c r="L4" s="136" t="s">
        <v>90</v>
      </c>
    </row>
    <row r="5" spans="1:16" ht="42" customHeight="1" thickBot="1">
      <c r="A5" s="142" t="s">
        <v>14</v>
      </c>
      <c r="B5" s="426" t="s">
        <v>435</v>
      </c>
      <c r="C5" s="427"/>
      <c r="D5" s="427"/>
      <c r="E5" s="427"/>
      <c r="F5" s="427"/>
      <c r="G5" s="427"/>
      <c r="H5" s="427"/>
      <c r="I5" s="427"/>
      <c r="J5" s="427"/>
      <c r="K5" s="427"/>
      <c r="L5" s="427"/>
      <c r="M5" s="135"/>
      <c r="N5" s="135"/>
      <c r="O5" s="135"/>
      <c r="P5" s="135"/>
    </row>
    <row r="6" spans="1:12" ht="124.5" customHeight="1" thickBot="1">
      <c r="A6" s="142" t="s">
        <v>15</v>
      </c>
      <c r="B6" s="410" t="s">
        <v>87</v>
      </c>
      <c r="C6" s="411"/>
      <c r="D6" s="411"/>
      <c r="E6" s="411"/>
      <c r="F6" s="411"/>
      <c r="G6" s="411"/>
      <c r="H6" s="412"/>
      <c r="I6" s="31" t="s">
        <v>499</v>
      </c>
      <c r="J6" s="31" t="s">
        <v>500</v>
      </c>
      <c r="K6" s="31" t="s">
        <v>507</v>
      </c>
      <c r="L6" s="31" t="s">
        <v>497</v>
      </c>
    </row>
    <row r="7" spans="1:12" s="76" customFormat="1" ht="15" customHeight="1" thickBot="1">
      <c r="A7" s="142" t="s">
        <v>16</v>
      </c>
      <c r="B7" s="72" t="s">
        <v>79</v>
      </c>
      <c r="C7" s="73" t="s">
        <v>239</v>
      </c>
      <c r="D7" s="74"/>
      <c r="E7" s="74"/>
      <c r="F7" s="74"/>
      <c r="G7" s="74"/>
      <c r="H7" s="127"/>
      <c r="I7" s="75">
        <f>SUM(I8,I15,I25,I37)</f>
        <v>7762</v>
      </c>
      <c r="J7" s="75">
        <f>SUM(J8,J15,J25,J37)</f>
        <v>10994</v>
      </c>
      <c r="K7" s="121">
        <f>SUM(K8,K15,K25,K37)</f>
        <v>11293</v>
      </c>
      <c r="L7" s="329">
        <f>K7/J7</f>
        <v>1.0271966527196652</v>
      </c>
    </row>
    <row r="8" spans="1:12" s="76" customFormat="1" ht="15" customHeight="1" thickBot="1">
      <c r="A8" s="142" t="s">
        <v>17</v>
      </c>
      <c r="B8" s="77"/>
      <c r="C8" s="78" t="s">
        <v>240</v>
      </c>
      <c r="D8" s="82" t="s">
        <v>151</v>
      </c>
      <c r="E8" s="83"/>
      <c r="F8" s="83"/>
      <c r="G8" s="83"/>
      <c r="H8" s="128"/>
      <c r="I8" s="122">
        <f>SUM(I9:I14)</f>
        <v>0</v>
      </c>
      <c r="J8" s="122">
        <f>SUM(J9:J14)</f>
        <v>0</v>
      </c>
      <c r="K8" s="122">
        <f>SUM(K9:K14)</f>
        <v>0</v>
      </c>
      <c r="L8" s="330"/>
    </row>
    <row r="9" spans="1:12" s="57" customFormat="1" ht="15" customHeight="1" thickBot="1">
      <c r="A9" s="142" t="s">
        <v>18</v>
      </c>
      <c r="B9" s="56"/>
      <c r="C9" s="58"/>
      <c r="D9" s="250" t="s">
        <v>241</v>
      </c>
      <c r="E9" s="422" t="s">
        <v>167</v>
      </c>
      <c r="F9" s="422"/>
      <c r="G9" s="422"/>
      <c r="H9" s="423"/>
      <c r="I9" s="123"/>
      <c r="J9" s="123"/>
      <c r="K9" s="123"/>
      <c r="L9" s="331"/>
    </row>
    <row r="10" spans="1:12" s="57" customFormat="1" ht="15" customHeight="1" thickBot="1">
      <c r="A10" s="142" t="s">
        <v>19</v>
      </c>
      <c r="B10" s="56"/>
      <c r="C10" s="58"/>
      <c r="D10" s="251" t="s">
        <v>242</v>
      </c>
      <c r="E10" s="138" t="s">
        <v>193</v>
      </c>
      <c r="F10" s="137"/>
      <c r="G10" s="137"/>
      <c r="H10" s="139"/>
      <c r="I10" s="123"/>
      <c r="J10" s="123"/>
      <c r="K10" s="123"/>
      <c r="L10" s="331"/>
    </row>
    <row r="11" spans="1:12" s="57" customFormat="1" ht="15" customHeight="1" thickBot="1">
      <c r="A11" s="142" t="s">
        <v>20</v>
      </c>
      <c r="B11" s="56"/>
      <c r="C11" s="58"/>
      <c r="D11" s="251" t="s">
        <v>243</v>
      </c>
      <c r="E11" s="138" t="s">
        <v>247</v>
      </c>
      <c r="F11" s="137"/>
      <c r="G11" s="137"/>
      <c r="H11" s="139"/>
      <c r="I11" s="123"/>
      <c r="J11" s="123"/>
      <c r="K11" s="123"/>
      <c r="L11" s="331"/>
    </row>
    <row r="12" spans="1:12" s="57" customFormat="1" ht="15" customHeight="1" thickBot="1">
      <c r="A12" s="142" t="s">
        <v>21</v>
      </c>
      <c r="B12" s="56"/>
      <c r="C12" s="58"/>
      <c r="D12" s="251" t="s">
        <v>245</v>
      </c>
      <c r="E12" s="138" t="s">
        <v>248</v>
      </c>
      <c r="F12" s="137"/>
      <c r="G12" s="137"/>
      <c r="H12" s="139"/>
      <c r="I12" s="123"/>
      <c r="J12" s="123"/>
      <c r="K12" s="123"/>
      <c r="L12" s="331"/>
    </row>
    <row r="13" spans="1:12" s="57" customFormat="1" ht="15" customHeight="1" thickBot="1">
      <c r="A13" s="142" t="s">
        <v>22</v>
      </c>
      <c r="B13" s="56"/>
      <c r="C13" s="58"/>
      <c r="D13" s="251" t="s">
        <v>246</v>
      </c>
      <c r="E13" s="138" t="s">
        <v>249</v>
      </c>
      <c r="F13" s="137"/>
      <c r="G13" s="137"/>
      <c r="H13" s="139"/>
      <c r="I13" s="123"/>
      <c r="J13" s="123"/>
      <c r="K13" s="123"/>
      <c r="L13" s="331"/>
    </row>
    <row r="14" spans="1:12" s="57" customFormat="1" ht="15" customHeight="1" thickBot="1">
      <c r="A14" s="142" t="s">
        <v>23</v>
      </c>
      <c r="B14" s="56"/>
      <c r="C14" s="58"/>
      <c r="D14" s="250" t="s">
        <v>244</v>
      </c>
      <c r="E14" s="55" t="s">
        <v>168</v>
      </c>
      <c r="F14" s="59"/>
      <c r="G14" s="59"/>
      <c r="H14" s="129"/>
      <c r="I14" s="123"/>
      <c r="J14" s="123"/>
      <c r="K14" s="123"/>
      <c r="L14" s="331"/>
    </row>
    <row r="15" spans="1:12" s="76" customFormat="1" ht="15" customHeight="1" thickBot="1">
      <c r="A15" s="142" t="s">
        <v>24</v>
      </c>
      <c r="B15" s="77"/>
      <c r="C15" s="78" t="s">
        <v>250</v>
      </c>
      <c r="D15" s="79" t="s">
        <v>81</v>
      </c>
      <c r="E15" s="80"/>
      <c r="F15" s="80"/>
      <c r="G15" s="80"/>
      <c r="H15" s="130"/>
      <c r="I15" s="81">
        <f>SUM(I16:I24)</f>
        <v>0</v>
      </c>
      <c r="J15" s="81">
        <f>SUM(J16:J24)</f>
        <v>0</v>
      </c>
      <c r="K15" s="124">
        <f>SUM(K16:K24)</f>
        <v>0</v>
      </c>
      <c r="L15" s="332"/>
    </row>
    <row r="16" spans="1:12" s="30" customFormat="1" ht="15" customHeight="1" thickBot="1">
      <c r="A16" s="142" t="s">
        <v>25</v>
      </c>
      <c r="B16" s="27"/>
      <c r="C16" s="28"/>
      <c r="D16" s="54" t="s">
        <v>251</v>
      </c>
      <c r="E16" s="55" t="s">
        <v>170</v>
      </c>
      <c r="F16" s="29"/>
      <c r="G16" s="29"/>
      <c r="H16" s="131"/>
      <c r="I16" s="123"/>
      <c r="J16" s="123"/>
      <c r="K16" s="123"/>
      <c r="L16" s="331"/>
    </row>
    <row r="17" spans="1:12" s="30" customFormat="1" ht="15" customHeight="1" thickBot="1">
      <c r="A17" s="142" t="s">
        <v>26</v>
      </c>
      <c r="B17" s="27"/>
      <c r="C17" s="28"/>
      <c r="D17" s="54" t="s">
        <v>252</v>
      </c>
      <c r="E17" s="55" t="s">
        <v>256</v>
      </c>
      <c r="F17" s="29"/>
      <c r="G17" s="29"/>
      <c r="H17" s="131"/>
      <c r="I17" s="123"/>
      <c r="J17" s="123"/>
      <c r="K17" s="123"/>
      <c r="L17" s="331"/>
    </row>
    <row r="18" spans="1:12" s="30" customFormat="1" ht="15" customHeight="1" thickBot="1">
      <c r="A18" s="142" t="s">
        <v>27</v>
      </c>
      <c r="B18" s="27"/>
      <c r="C18" s="28"/>
      <c r="D18" s="54" t="s">
        <v>253</v>
      </c>
      <c r="E18" s="55" t="s">
        <v>257</v>
      </c>
      <c r="F18" s="29"/>
      <c r="G18" s="29"/>
      <c r="H18" s="131"/>
      <c r="I18" s="123"/>
      <c r="J18" s="123"/>
      <c r="K18" s="123"/>
      <c r="L18" s="331"/>
    </row>
    <row r="19" spans="1:12" s="30" customFormat="1" ht="15" customHeight="1" thickBot="1">
      <c r="A19" s="142" t="s">
        <v>28</v>
      </c>
      <c r="B19" s="27"/>
      <c r="C19" s="28"/>
      <c r="D19" s="54" t="s">
        <v>254</v>
      </c>
      <c r="E19" s="55" t="s">
        <v>171</v>
      </c>
      <c r="F19" s="29"/>
      <c r="G19" s="29"/>
      <c r="H19" s="131"/>
      <c r="I19" s="123"/>
      <c r="J19" s="123"/>
      <c r="K19" s="123"/>
      <c r="L19" s="331"/>
    </row>
    <row r="20" spans="1:12" s="30" customFormat="1" ht="15" customHeight="1" thickBot="1">
      <c r="A20" s="142" t="s">
        <v>29</v>
      </c>
      <c r="B20" s="27"/>
      <c r="C20" s="28"/>
      <c r="D20" s="54" t="s">
        <v>258</v>
      </c>
      <c r="E20" s="55" t="s">
        <v>172</v>
      </c>
      <c r="F20" s="29"/>
      <c r="G20" s="29"/>
      <c r="H20" s="131"/>
      <c r="I20" s="123"/>
      <c r="J20" s="123"/>
      <c r="K20" s="123"/>
      <c r="L20" s="331"/>
    </row>
    <row r="21" spans="1:12" s="30" customFormat="1" ht="15" customHeight="1" thickBot="1">
      <c r="A21" s="142" t="s">
        <v>30</v>
      </c>
      <c r="B21" s="27"/>
      <c r="C21" s="28"/>
      <c r="D21" s="54" t="s">
        <v>259</v>
      </c>
      <c r="E21" s="55" t="s">
        <v>232</v>
      </c>
      <c r="F21" s="29"/>
      <c r="G21" s="29"/>
      <c r="H21" s="131"/>
      <c r="I21" s="123"/>
      <c r="J21" s="123"/>
      <c r="K21" s="123"/>
      <c r="L21" s="331"/>
    </row>
    <row r="22" spans="1:12" s="30" customFormat="1" ht="15" customHeight="1" thickBot="1">
      <c r="A22" s="142" t="s">
        <v>31</v>
      </c>
      <c r="B22" s="27"/>
      <c r="C22" s="28"/>
      <c r="D22" s="54" t="s">
        <v>260</v>
      </c>
      <c r="E22" s="55" t="s">
        <v>173</v>
      </c>
      <c r="F22" s="29"/>
      <c r="G22" s="29"/>
      <c r="H22" s="131"/>
      <c r="I22" s="123"/>
      <c r="J22" s="123"/>
      <c r="K22" s="123"/>
      <c r="L22" s="331"/>
    </row>
    <row r="23" spans="1:12" s="30" customFormat="1" ht="15" customHeight="1" thickBot="1">
      <c r="A23" s="142" t="s">
        <v>32</v>
      </c>
      <c r="B23" s="27"/>
      <c r="C23" s="28"/>
      <c r="D23" s="54" t="s">
        <v>261</v>
      </c>
      <c r="E23" s="55" t="s">
        <v>174</v>
      </c>
      <c r="F23" s="29"/>
      <c r="G23" s="29"/>
      <c r="H23" s="131"/>
      <c r="I23" s="123"/>
      <c r="J23" s="123"/>
      <c r="K23" s="123"/>
      <c r="L23" s="331"/>
    </row>
    <row r="24" spans="1:12" s="30" customFormat="1" ht="15" customHeight="1" thickBot="1">
      <c r="A24" s="142" t="s">
        <v>33</v>
      </c>
      <c r="B24" s="27"/>
      <c r="C24" s="28"/>
      <c r="D24" s="54" t="s">
        <v>255</v>
      </c>
      <c r="E24" s="55" t="s">
        <v>150</v>
      </c>
      <c r="F24" s="29"/>
      <c r="G24" s="29"/>
      <c r="H24" s="131"/>
      <c r="I24" s="123"/>
      <c r="J24" s="123"/>
      <c r="K24" s="123"/>
      <c r="L24" s="331"/>
    </row>
    <row r="25" spans="1:12" s="76" customFormat="1" ht="15" customHeight="1" thickBot="1">
      <c r="A25" s="142" t="s">
        <v>34</v>
      </c>
      <c r="B25" s="77"/>
      <c r="C25" s="78" t="s">
        <v>262</v>
      </c>
      <c r="D25" s="79" t="s">
        <v>80</v>
      </c>
      <c r="E25" s="80"/>
      <c r="F25" s="80"/>
      <c r="G25" s="80"/>
      <c r="H25" s="130"/>
      <c r="I25" s="81">
        <f>SUM(I26:I36)</f>
        <v>7762</v>
      </c>
      <c r="J25" s="81">
        <f>SUM(J26:J36)</f>
        <v>10994</v>
      </c>
      <c r="K25" s="124">
        <f>SUM(K26:K36)</f>
        <v>11293</v>
      </c>
      <c r="L25" s="332">
        <f>K25/J25</f>
        <v>1.0271966527196652</v>
      </c>
    </row>
    <row r="26" spans="1:12" s="57" customFormat="1" ht="15" customHeight="1" thickBot="1">
      <c r="A26" s="142" t="s">
        <v>35</v>
      </c>
      <c r="B26" s="56"/>
      <c r="C26" s="58"/>
      <c r="D26" s="251" t="s">
        <v>263</v>
      </c>
      <c r="E26" s="55" t="s">
        <v>175</v>
      </c>
      <c r="F26" s="55"/>
      <c r="G26" s="55"/>
      <c r="H26" s="62"/>
      <c r="I26" s="123"/>
      <c r="J26" s="123"/>
      <c r="K26" s="123"/>
      <c r="L26" s="331"/>
    </row>
    <row r="27" spans="1:12" s="57" customFormat="1" ht="15" customHeight="1" thickBot="1">
      <c r="A27" s="142" t="s">
        <v>36</v>
      </c>
      <c r="B27" s="56"/>
      <c r="C27" s="58"/>
      <c r="D27" s="251" t="s">
        <v>264</v>
      </c>
      <c r="E27" s="55" t="s">
        <v>176</v>
      </c>
      <c r="F27" s="55"/>
      <c r="G27" s="55"/>
      <c r="H27" s="62"/>
      <c r="I27" s="123">
        <v>85</v>
      </c>
      <c r="J27" s="123">
        <v>85</v>
      </c>
      <c r="K27" s="123">
        <v>105</v>
      </c>
      <c r="L27" s="331">
        <f>K27/J27</f>
        <v>1.2352941176470589</v>
      </c>
    </row>
    <row r="28" spans="1:12" s="57" customFormat="1" ht="15" customHeight="1" thickBot="1">
      <c r="A28" s="142" t="s">
        <v>37</v>
      </c>
      <c r="B28" s="56"/>
      <c r="C28" s="58"/>
      <c r="D28" s="251" t="s">
        <v>265</v>
      </c>
      <c r="E28" s="48" t="s">
        <v>177</v>
      </c>
      <c r="F28" s="48"/>
      <c r="G28" s="48"/>
      <c r="H28" s="62"/>
      <c r="I28" s="123">
        <v>6027</v>
      </c>
      <c r="J28" s="123">
        <v>8137</v>
      </c>
      <c r="K28" s="123">
        <v>8136</v>
      </c>
      <c r="L28" s="331">
        <f>K28/J28</f>
        <v>0.999877104583999</v>
      </c>
    </row>
    <row r="29" spans="1:12" s="57" customFormat="1" ht="15" customHeight="1" thickBot="1">
      <c r="A29" s="142" t="s">
        <v>38</v>
      </c>
      <c r="B29" s="56"/>
      <c r="C29" s="58"/>
      <c r="D29" s="251" t="s">
        <v>266</v>
      </c>
      <c r="E29" s="48" t="s">
        <v>178</v>
      </c>
      <c r="F29" s="55"/>
      <c r="G29" s="55"/>
      <c r="H29" s="129"/>
      <c r="I29" s="123"/>
      <c r="J29" s="123"/>
      <c r="K29" s="123"/>
      <c r="L29" s="331"/>
    </row>
    <row r="30" spans="1:12" s="57" customFormat="1" ht="15" customHeight="1" thickBot="1">
      <c r="A30" s="142" t="s">
        <v>39</v>
      </c>
      <c r="B30" s="56"/>
      <c r="C30" s="58"/>
      <c r="D30" s="251" t="s">
        <v>267</v>
      </c>
      <c r="E30" s="48" t="s">
        <v>179</v>
      </c>
      <c r="F30" s="55"/>
      <c r="G30" s="55"/>
      <c r="H30" s="129"/>
      <c r="I30" s="123"/>
      <c r="J30" s="123"/>
      <c r="K30" s="123"/>
      <c r="L30" s="331"/>
    </row>
    <row r="31" spans="1:12" s="57" customFormat="1" ht="15" customHeight="1" thickBot="1">
      <c r="A31" s="142" t="s">
        <v>40</v>
      </c>
      <c r="B31" s="56"/>
      <c r="C31" s="58"/>
      <c r="D31" s="251" t="s">
        <v>268</v>
      </c>
      <c r="E31" s="48" t="s">
        <v>180</v>
      </c>
      <c r="F31" s="55"/>
      <c r="G31" s="55"/>
      <c r="H31" s="129"/>
      <c r="I31" s="123">
        <v>1650</v>
      </c>
      <c r="J31" s="123">
        <v>2220</v>
      </c>
      <c r="K31" s="123">
        <v>2225</v>
      </c>
      <c r="L31" s="331">
        <f>K31/J31</f>
        <v>1.0022522522522523</v>
      </c>
    </row>
    <row r="32" spans="1:12" s="57" customFormat="1" ht="15" customHeight="1" thickBot="1">
      <c r="A32" s="142" t="s">
        <v>41</v>
      </c>
      <c r="B32" s="56"/>
      <c r="C32" s="58"/>
      <c r="D32" s="251" t="s">
        <v>269</v>
      </c>
      <c r="E32" s="48" t="s">
        <v>181</v>
      </c>
      <c r="F32" s="55"/>
      <c r="G32" s="55"/>
      <c r="H32" s="129"/>
      <c r="I32" s="123"/>
      <c r="J32" s="123">
        <v>552</v>
      </c>
      <c r="K32" s="123">
        <v>552</v>
      </c>
      <c r="L32" s="331">
        <f>K32/J32</f>
        <v>1</v>
      </c>
    </row>
    <row r="33" spans="1:12" s="57" customFormat="1" ht="15" customHeight="1" thickBot="1">
      <c r="A33" s="142" t="s">
        <v>42</v>
      </c>
      <c r="B33" s="56"/>
      <c r="C33" s="58"/>
      <c r="D33" s="251" t="s">
        <v>270</v>
      </c>
      <c r="E33" s="48" t="s">
        <v>271</v>
      </c>
      <c r="F33" s="55"/>
      <c r="G33" s="55"/>
      <c r="H33" s="129"/>
      <c r="I33" s="123"/>
      <c r="J33" s="123"/>
      <c r="K33" s="123">
        <v>63</v>
      </c>
      <c r="L33" s="331"/>
    </row>
    <row r="34" spans="1:12" s="57" customFormat="1" ht="15" customHeight="1" thickBot="1">
      <c r="A34" s="142" t="s">
        <v>43</v>
      </c>
      <c r="B34" s="56"/>
      <c r="C34" s="58"/>
      <c r="D34" s="251" t="s">
        <v>272</v>
      </c>
      <c r="E34" s="48" t="s">
        <v>275</v>
      </c>
      <c r="F34" s="55"/>
      <c r="G34" s="55"/>
      <c r="H34" s="129"/>
      <c r="I34" s="123"/>
      <c r="J34" s="123"/>
      <c r="K34" s="123">
        <v>212</v>
      </c>
      <c r="L34" s="331"/>
    </row>
    <row r="35" spans="1:12" s="57" customFormat="1" ht="15" customHeight="1" thickBot="1">
      <c r="A35" s="142" t="s">
        <v>44</v>
      </c>
      <c r="B35" s="56"/>
      <c r="C35" s="58"/>
      <c r="D35" s="251" t="s">
        <v>273</v>
      </c>
      <c r="E35" s="48" t="s">
        <v>276</v>
      </c>
      <c r="F35" s="55"/>
      <c r="G35" s="55"/>
      <c r="H35" s="129"/>
      <c r="I35" s="123"/>
      <c r="J35" s="123"/>
      <c r="K35" s="123"/>
      <c r="L35" s="331"/>
    </row>
    <row r="36" spans="1:12" s="57" customFormat="1" ht="15" customHeight="1" thickBot="1">
      <c r="A36" s="142" t="s">
        <v>45</v>
      </c>
      <c r="B36" s="56"/>
      <c r="C36" s="58"/>
      <c r="D36" s="251" t="s">
        <v>274</v>
      </c>
      <c r="E36" s="48" t="s">
        <v>182</v>
      </c>
      <c r="F36" s="55"/>
      <c r="G36" s="55"/>
      <c r="H36" s="129"/>
      <c r="I36" s="123"/>
      <c r="J36" s="123"/>
      <c r="K36" s="123"/>
      <c r="L36" s="331"/>
    </row>
    <row r="37" spans="1:12" s="76" customFormat="1" ht="15" customHeight="1" thickBot="1">
      <c r="A37" s="142" t="s">
        <v>46</v>
      </c>
      <c r="B37" s="77"/>
      <c r="C37" s="78" t="s">
        <v>277</v>
      </c>
      <c r="D37" s="82" t="s">
        <v>152</v>
      </c>
      <c r="E37" s="83"/>
      <c r="F37" s="80"/>
      <c r="G37" s="80"/>
      <c r="H37" s="130"/>
      <c r="I37" s="81">
        <f>SUM(I38:I42)</f>
        <v>0</v>
      </c>
      <c r="J37" s="81">
        <f>SUM(J38:J42)</f>
        <v>0</v>
      </c>
      <c r="K37" s="124">
        <f>SUM(K38:K42)</f>
        <v>0</v>
      </c>
      <c r="L37" s="332"/>
    </row>
    <row r="38" spans="1:12" s="47" customFormat="1" ht="15" customHeight="1" thickBot="1">
      <c r="A38" s="142" t="s">
        <v>47</v>
      </c>
      <c r="B38" s="45"/>
      <c r="C38" s="60"/>
      <c r="D38" s="250" t="s">
        <v>299</v>
      </c>
      <c r="E38" s="138" t="s">
        <v>309</v>
      </c>
      <c r="F38" s="61"/>
      <c r="G38" s="49"/>
      <c r="H38" s="132"/>
      <c r="I38" s="123"/>
      <c r="J38" s="123"/>
      <c r="K38" s="123"/>
      <c r="L38" s="331"/>
    </row>
    <row r="39" spans="1:12" s="47" customFormat="1" ht="15" customHeight="1" thickBot="1">
      <c r="A39" s="142" t="s">
        <v>48</v>
      </c>
      <c r="B39" s="45"/>
      <c r="C39" s="60"/>
      <c r="D39" s="250" t="s">
        <v>300</v>
      </c>
      <c r="E39" s="138" t="s">
        <v>310</v>
      </c>
      <c r="F39" s="61"/>
      <c r="G39" s="49"/>
      <c r="H39" s="132"/>
      <c r="I39" s="123"/>
      <c r="J39" s="123"/>
      <c r="K39" s="123"/>
      <c r="L39" s="331"/>
    </row>
    <row r="40" spans="1:12" s="47" customFormat="1" ht="15" customHeight="1" thickBot="1">
      <c r="A40" s="142" t="s">
        <v>49</v>
      </c>
      <c r="B40" s="45"/>
      <c r="C40" s="60"/>
      <c r="D40" s="250" t="s">
        <v>301</v>
      </c>
      <c r="E40" s="138" t="s">
        <v>311</v>
      </c>
      <c r="F40" s="61"/>
      <c r="G40" s="49"/>
      <c r="H40" s="132"/>
      <c r="I40" s="123"/>
      <c r="J40" s="123"/>
      <c r="K40" s="123"/>
      <c r="L40" s="331"/>
    </row>
    <row r="41" spans="1:12" s="47" customFormat="1" ht="15" customHeight="1" thickBot="1">
      <c r="A41" s="142" t="s">
        <v>50</v>
      </c>
      <c r="B41" s="45"/>
      <c r="C41" s="60"/>
      <c r="D41" s="250" t="s">
        <v>302</v>
      </c>
      <c r="E41" s="138" t="s">
        <v>185</v>
      </c>
      <c r="F41" s="61"/>
      <c r="G41" s="49"/>
      <c r="H41" s="132"/>
      <c r="I41" s="123"/>
      <c r="J41" s="123"/>
      <c r="K41" s="123"/>
      <c r="L41" s="331"/>
    </row>
    <row r="42" spans="1:12" s="47" customFormat="1" ht="15" customHeight="1" thickBot="1">
      <c r="A42" s="142" t="s">
        <v>51</v>
      </c>
      <c r="B42" s="45"/>
      <c r="C42" s="60"/>
      <c r="D42" s="46" t="s">
        <v>303</v>
      </c>
      <c r="E42" s="48" t="s">
        <v>186</v>
      </c>
      <c r="F42" s="61"/>
      <c r="G42" s="49"/>
      <c r="H42" s="132"/>
      <c r="I42" s="123"/>
      <c r="J42" s="123"/>
      <c r="K42" s="123"/>
      <c r="L42" s="331"/>
    </row>
    <row r="43" spans="1:12" s="76" customFormat="1" ht="15" customHeight="1" thickBot="1">
      <c r="A43" s="142" t="s">
        <v>52</v>
      </c>
      <c r="B43" s="72" t="s">
        <v>82</v>
      </c>
      <c r="C43" s="73" t="s">
        <v>287</v>
      </c>
      <c r="D43" s="73"/>
      <c r="E43" s="73"/>
      <c r="F43" s="73"/>
      <c r="G43" s="73"/>
      <c r="H43" s="133"/>
      <c r="I43" s="75">
        <f>SUM(I44,I50,I56)</f>
        <v>0</v>
      </c>
      <c r="J43" s="75">
        <f>SUM(J44,J50,J56)</f>
        <v>0</v>
      </c>
      <c r="K43" s="121">
        <f>SUM(K44,K50,K56)</f>
        <v>0</v>
      </c>
      <c r="L43" s="329"/>
    </row>
    <row r="44" spans="1:12" s="76" customFormat="1" ht="15" customHeight="1" thickBot="1">
      <c r="A44" s="142" t="s">
        <v>53</v>
      </c>
      <c r="B44" s="77"/>
      <c r="C44" s="85" t="s">
        <v>278</v>
      </c>
      <c r="D44" s="87" t="s">
        <v>153</v>
      </c>
      <c r="E44" s="82"/>
      <c r="F44" s="83"/>
      <c r="G44" s="83"/>
      <c r="H44" s="128"/>
      <c r="I44" s="84">
        <f>SUM(I45:I49)</f>
        <v>0</v>
      </c>
      <c r="J44" s="84">
        <f>SUM(J45:J49)</f>
        <v>0</v>
      </c>
      <c r="K44" s="122">
        <f>SUM(K45:K49)</f>
        <v>0</v>
      </c>
      <c r="L44" s="330"/>
    </row>
    <row r="45" spans="1:12" s="57" customFormat="1" ht="15" customHeight="1" thickBot="1">
      <c r="A45" s="142" t="s">
        <v>54</v>
      </c>
      <c r="B45" s="56"/>
      <c r="C45" s="58"/>
      <c r="D45" s="250" t="s">
        <v>281</v>
      </c>
      <c r="E45" s="55" t="s">
        <v>282</v>
      </c>
      <c r="F45" s="55"/>
      <c r="G45" s="55"/>
      <c r="H45" s="129"/>
      <c r="I45" s="123"/>
      <c r="J45" s="123"/>
      <c r="K45" s="123"/>
      <c r="L45" s="331"/>
    </row>
    <row r="46" spans="1:12" s="57" customFormat="1" ht="15" customHeight="1" thickBot="1">
      <c r="A46" s="142" t="s">
        <v>55</v>
      </c>
      <c r="B46" s="56"/>
      <c r="C46" s="58"/>
      <c r="D46" s="250" t="s">
        <v>284</v>
      </c>
      <c r="E46" s="138" t="s">
        <v>288</v>
      </c>
      <c r="F46" s="55"/>
      <c r="G46" s="55"/>
      <c r="H46" s="129"/>
      <c r="I46" s="123"/>
      <c r="J46" s="123"/>
      <c r="K46" s="123"/>
      <c r="L46" s="331"/>
    </row>
    <row r="47" spans="1:12" s="57" customFormat="1" ht="15" customHeight="1" thickBot="1">
      <c r="A47" s="142" t="s">
        <v>56</v>
      </c>
      <c r="B47" s="56"/>
      <c r="C47" s="58"/>
      <c r="D47" s="250" t="s">
        <v>285</v>
      </c>
      <c r="E47" s="138" t="s">
        <v>289</v>
      </c>
      <c r="F47" s="55"/>
      <c r="G47" s="55"/>
      <c r="H47" s="129"/>
      <c r="I47" s="123"/>
      <c r="J47" s="123"/>
      <c r="K47" s="123"/>
      <c r="L47" s="331"/>
    </row>
    <row r="48" spans="1:12" s="57" customFormat="1" ht="15" customHeight="1" thickBot="1">
      <c r="A48" s="142" t="s">
        <v>57</v>
      </c>
      <c r="B48" s="56"/>
      <c r="C48" s="58"/>
      <c r="D48" s="250" t="s">
        <v>286</v>
      </c>
      <c r="E48" s="138" t="s">
        <v>290</v>
      </c>
      <c r="F48" s="55"/>
      <c r="G48" s="55"/>
      <c r="H48" s="129"/>
      <c r="I48" s="123"/>
      <c r="J48" s="123"/>
      <c r="K48" s="123"/>
      <c r="L48" s="331"/>
    </row>
    <row r="49" spans="1:12" s="57" customFormat="1" ht="15" customHeight="1" thickBot="1">
      <c r="A49" s="142" t="s">
        <v>58</v>
      </c>
      <c r="B49" s="56"/>
      <c r="C49" s="46"/>
      <c r="D49" s="250" t="s">
        <v>283</v>
      </c>
      <c r="E49" s="55" t="s">
        <v>169</v>
      </c>
      <c r="F49" s="59"/>
      <c r="G49" s="59"/>
      <c r="H49" s="129"/>
      <c r="I49" s="123"/>
      <c r="J49" s="123"/>
      <c r="K49" s="123"/>
      <c r="L49" s="331"/>
    </row>
    <row r="50" spans="1:12" s="76" customFormat="1" ht="15" customHeight="1" thickBot="1">
      <c r="A50" s="142" t="s">
        <v>59</v>
      </c>
      <c r="B50" s="77"/>
      <c r="C50" s="85" t="s">
        <v>279</v>
      </c>
      <c r="D50" s="86" t="s">
        <v>83</v>
      </c>
      <c r="E50" s="79"/>
      <c r="F50" s="80"/>
      <c r="G50" s="80"/>
      <c r="H50" s="130"/>
      <c r="I50" s="81">
        <f>SUM(I51:I55)</f>
        <v>0</v>
      </c>
      <c r="J50" s="81">
        <f>SUM(J51:J55)</f>
        <v>0</v>
      </c>
      <c r="K50" s="124">
        <f>SUM(K51:K55)</f>
        <v>0</v>
      </c>
      <c r="L50" s="332"/>
    </row>
    <row r="51" spans="1:12" s="57" customFormat="1" ht="15" customHeight="1" thickBot="1">
      <c r="A51" s="142" t="s">
        <v>60</v>
      </c>
      <c r="B51" s="56"/>
      <c r="C51" s="58"/>
      <c r="D51" s="250" t="s">
        <v>291</v>
      </c>
      <c r="E51" s="55" t="s">
        <v>296</v>
      </c>
      <c r="F51" s="55"/>
      <c r="G51" s="55"/>
      <c r="H51" s="129"/>
      <c r="I51" s="123"/>
      <c r="J51" s="123"/>
      <c r="K51" s="123"/>
      <c r="L51" s="331"/>
    </row>
    <row r="52" spans="1:12" s="57" customFormat="1" ht="15" customHeight="1" thickBot="1">
      <c r="A52" s="142" t="s">
        <v>61</v>
      </c>
      <c r="B52" s="56"/>
      <c r="C52" s="58"/>
      <c r="D52" s="250" t="s">
        <v>292</v>
      </c>
      <c r="E52" s="55" t="s">
        <v>183</v>
      </c>
      <c r="F52" s="55"/>
      <c r="G52" s="55"/>
      <c r="H52" s="129"/>
      <c r="I52" s="123"/>
      <c r="J52" s="123"/>
      <c r="K52" s="123"/>
      <c r="L52" s="331"/>
    </row>
    <row r="53" spans="1:12" s="57" customFormat="1" ht="15" customHeight="1" thickBot="1">
      <c r="A53" s="142" t="s">
        <v>62</v>
      </c>
      <c r="B53" s="56"/>
      <c r="C53" s="58"/>
      <c r="D53" s="250" t="s">
        <v>293</v>
      </c>
      <c r="E53" s="55" t="s">
        <v>184</v>
      </c>
      <c r="F53" s="55"/>
      <c r="G53" s="55"/>
      <c r="H53" s="129"/>
      <c r="I53" s="123"/>
      <c r="J53" s="123"/>
      <c r="K53" s="123"/>
      <c r="L53" s="331"/>
    </row>
    <row r="54" spans="1:12" s="57" customFormat="1" ht="15" customHeight="1" thickBot="1">
      <c r="A54" s="142" t="s">
        <v>63</v>
      </c>
      <c r="B54" s="56"/>
      <c r="C54" s="58"/>
      <c r="D54" s="250" t="s">
        <v>294</v>
      </c>
      <c r="E54" s="55" t="s">
        <v>297</v>
      </c>
      <c r="F54" s="55"/>
      <c r="G54" s="55"/>
      <c r="H54" s="129"/>
      <c r="I54" s="123"/>
      <c r="J54" s="123"/>
      <c r="K54" s="123"/>
      <c r="L54" s="331"/>
    </row>
    <row r="55" spans="1:12" s="57" customFormat="1" ht="15" customHeight="1" thickBot="1">
      <c r="A55" s="142" t="s">
        <v>64</v>
      </c>
      <c r="B55" s="56"/>
      <c r="C55" s="58"/>
      <c r="D55" s="250" t="s">
        <v>295</v>
      </c>
      <c r="E55" s="55" t="s">
        <v>298</v>
      </c>
      <c r="F55" s="48"/>
      <c r="G55" s="48"/>
      <c r="H55" s="62"/>
      <c r="I55" s="123"/>
      <c r="J55" s="123"/>
      <c r="K55" s="123"/>
      <c r="L55" s="331"/>
    </row>
    <row r="56" spans="1:12" s="76" customFormat="1" ht="15" customHeight="1" thickBot="1">
      <c r="A56" s="142" t="s">
        <v>65</v>
      </c>
      <c r="B56" s="77"/>
      <c r="C56" s="85" t="s">
        <v>280</v>
      </c>
      <c r="D56" s="82" t="s">
        <v>154</v>
      </c>
      <c r="E56" s="88"/>
      <c r="F56" s="83"/>
      <c r="G56" s="83"/>
      <c r="H56" s="128"/>
      <c r="I56" s="84">
        <f>SUM(I61)</f>
        <v>0</v>
      </c>
      <c r="J56" s="84">
        <f>SUM(J61)</f>
        <v>0</v>
      </c>
      <c r="K56" s="122">
        <f>SUM(K61)</f>
        <v>0</v>
      </c>
      <c r="L56" s="330"/>
    </row>
    <row r="57" spans="1:12" s="76" customFormat="1" ht="15" customHeight="1" thickBot="1">
      <c r="A57" s="142" t="s">
        <v>66</v>
      </c>
      <c r="B57" s="77"/>
      <c r="C57" s="85"/>
      <c r="D57" s="250" t="s">
        <v>304</v>
      </c>
      <c r="E57" s="138" t="s">
        <v>312</v>
      </c>
      <c r="F57" s="83"/>
      <c r="G57" s="83"/>
      <c r="H57" s="128"/>
      <c r="I57" s="122"/>
      <c r="J57" s="122"/>
      <c r="K57" s="122"/>
      <c r="L57" s="330"/>
    </row>
    <row r="58" spans="1:12" s="76" customFormat="1" ht="15" customHeight="1" thickBot="1">
      <c r="A58" s="142" t="s">
        <v>67</v>
      </c>
      <c r="B58" s="77"/>
      <c r="C58" s="85"/>
      <c r="D58" s="250" t="s">
        <v>305</v>
      </c>
      <c r="E58" s="138" t="s">
        <v>313</v>
      </c>
      <c r="F58" s="83"/>
      <c r="G58" s="83"/>
      <c r="H58" s="128"/>
      <c r="I58" s="122"/>
      <c r="J58" s="122"/>
      <c r="K58" s="122"/>
      <c r="L58" s="330"/>
    </row>
    <row r="59" spans="1:12" s="76" customFormat="1" ht="15" customHeight="1" thickBot="1">
      <c r="A59" s="142" t="s">
        <v>69</v>
      </c>
      <c r="B59" s="77"/>
      <c r="C59" s="85"/>
      <c r="D59" s="250" t="s">
        <v>306</v>
      </c>
      <c r="E59" s="138" t="s">
        <v>314</v>
      </c>
      <c r="F59" s="83"/>
      <c r="G59" s="83"/>
      <c r="H59" s="128"/>
      <c r="I59" s="122"/>
      <c r="J59" s="122"/>
      <c r="K59" s="122"/>
      <c r="L59" s="330"/>
    </row>
    <row r="60" spans="1:12" s="76" customFormat="1" ht="15" customHeight="1" thickBot="1">
      <c r="A60" s="142" t="s">
        <v>70</v>
      </c>
      <c r="B60" s="77"/>
      <c r="C60" s="85"/>
      <c r="D60" s="250" t="s">
        <v>307</v>
      </c>
      <c r="E60" s="138" t="s">
        <v>227</v>
      </c>
      <c r="F60" s="83"/>
      <c r="G60" s="83"/>
      <c r="H60" s="128"/>
      <c r="I60" s="122"/>
      <c r="J60" s="122"/>
      <c r="K60" s="122"/>
      <c r="L60" s="330"/>
    </row>
    <row r="61" spans="1:12" s="57" customFormat="1" ht="15" customHeight="1" thickBot="1">
      <c r="A61" s="142" t="s">
        <v>96</v>
      </c>
      <c r="B61" s="56"/>
      <c r="C61" s="58"/>
      <c r="D61" s="46" t="s">
        <v>308</v>
      </c>
      <c r="E61" s="48" t="s">
        <v>315</v>
      </c>
      <c r="F61" s="48"/>
      <c r="G61" s="48"/>
      <c r="H61" s="62"/>
      <c r="I61" s="125"/>
      <c r="J61" s="125"/>
      <c r="K61" s="125"/>
      <c r="L61" s="333"/>
    </row>
    <row r="62" spans="1:12" s="76" customFormat="1" ht="30" customHeight="1" thickBot="1">
      <c r="A62" s="142" t="s">
        <v>97</v>
      </c>
      <c r="B62" s="413" t="s">
        <v>436</v>
      </c>
      <c r="C62" s="414"/>
      <c r="D62" s="414"/>
      <c r="E62" s="414"/>
      <c r="F62" s="414"/>
      <c r="G62" s="414"/>
      <c r="H62" s="414"/>
      <c r="I62" s="89">
        <f>SUM(I7,I43)</f>
        <v>7762</v>
      </c>
      <c r="J62" s="89">
        <f>SUM(J7,J43)</f>
        <v>10994</v>
      </c>
      <c r="K62" s="126">
        <f>SUM(K7,K43)</f>
        <v>11293</v>
      </c>
      <c r="L62" s="334">
        <f>K62/J62</f>
        <v>1.0271966527196652</v>
      </c>
    </row>
    <row r="63" spans="1:12" s="91" customFormat="1" ht="15" customHeight="1" thickBot="1">
      <c r="A63" s="142" t="s">
        <v>98</v>
      </c>
      <c r="B63" s="72" t="s">
        <v>84</v>
      </c>
      <c r="C63" s="424" t="s">
        <v>316</v>
      </c>
      <c r="D63" s="424"/>
      <c r="E63" s="424"/>
      <c r="F63" s="424"/>
      <c r="G63" s="424"/>
      <c r="H63" s="425"/>
      <c r="I63" s="75">
        <f>SUM(I64,I69,I70)</f>
        <v>164151</v>
      </c>
      <c r="J63" s="75">
        <f>SUM(J64,J69,J70)</f>
        <v>164325</v>
      </c>
      <c r="K63" s="121">
        <f>SUM(K64,K69,K70)</f>
        <v>77283</v>
      </c>
      <c r="L63" s="329">
        <f>K63/J63</f>
        <v>0.4703057964399817</v>
      </c>
    </row>
    <row r="64" spans="1:12" s="91" customFormat="1" ht="15" customHeight="1" thickBot="1">
      <c r="A64" s="142" t="s">
        <v>99</v>
      </c>
      <c r="B64" s="90"/>
      <c r="C64" s="78" t="s">
        <v>317</v>
      </c>
      <c r="D64" s="79" t="s">
        <v>318</v>
      </c>
      <c r="E64" s="79"/>
      <c r="F64" s="79"/>
      <c r="G64" s="79"/>
      <c r="H64" s="134"/>
      <c r="I64" s="81">
        <f>SUM(I65:I68)</f>
        <v>164151</v>
      </c>
      <c r="J64" s="81">
        <f>SUM(J65:J68)</f>
        <v>164325</v>
      </c>
      <c r="K64" s="81">
        <f>SUM(K65:K68)</f>
        <v>77283</v>
      </c>
      <c r="L64" s="332">
        <f>K64/J64</f>
        <v>0.4703057964399817</v>
      </c>
    </row>
    <row r="65" spans="1:12" s="57" customFormat="1" ht="15" customHeight="1" thickBot="1">
      <c r="A65" s="142" t="s">
        <v>100</v>
      </c>
      <c r="B65" s="56"/>
      <c r="C65" s="46"/>
      <c r="D65" s="251" t="s">
        <v>319</v>
      </c>
      <c r="E65" s="55" t="s">
        <v>329</v>
      </c>
      <c r="F65" s="55"/>
      <c r="G65" s="55"/>
      <c r="H65" s="129"/>
      <c r="I65" s="123"/>
      <c r="J65" s="123"/>
      <c r="K65" s="123"/>
      <c r="L65" s="331"/>
    </row>
    <row r="66" spans="1:12" s="57" customFormat="1" ht="15" customHeight="1" thickBot="1">
      <c r="A66" s="142" t="s">
        <v>101</v>
      </c>
      <c r="B66" s="56"/>
      <c r="C66" s="46"/>
      <c r="D66" s="251" t="s">
        <v>320</v>
      </c>
      <c r="E66" s="55" t="s">
        <v>156</v>
      </c>
      <c r="F66" s="55"/>
      <c r="G66" s="55"/>
      <c r="H66" s="129"/>
      <c r="I66" s="123">
        <v>600</v>
      </c>
      <c r="J66" s="123">
        <v>574</v>
      </c>
      <c r="K66" s="123">
        <v>574</v>
      </c>
      <c r="L66" s="331">
        <f>K66/J66</f>
        <v>1</v>
      </c>
    </row>
    <row r="67" spans="1:12" s="57" customFormat="1" ht="15" customHeight="1" thickBot="1">
      <c r="A67" s="142" t="s">
        <v>102</v>
      </c>
      <c r="B67" s="56"/>
      <c r="C67" s="46"/>
      <c r="D67" s="251" t="s">
        <v>321</v>
      </c>
      <c r="E67" s="55" t="s">
        <v>233</v>
      </c>
      <c r="F67" s="55"/>
      <c r="G67" s="55"/>
      <c r="H67" s="129"/>
      <c r="I67" s="123"/>
      <c r="J67" s="123"/>
      <c r="K67" s="123">
        <v>76709</v>
      </c>
      <c r="L67" s="331"/>
    </row>
    <row r="68" spans="1:12" s="57" customFormat="1" ht="15" customHeight="1" thickBot="1">
      <c r="A68" s="236" t="s">
        <v>103</v>
      </c>
      <c r="B68" s="237"/>
      <c r="C68" s="238"/>
      <c r="D68" s="252" t="s">
        <v>322</v>
      </c>
      <c r="E68" s="239" t="s">
        <v>330</v>
      </c>
      <c r="F68" s="239"/>
      <c r="G68" s="239"/>
      <c r="H68" s="240"/>
      <c r="I68" s="241">
        <f>I104-I62-I66</f>
        <v>163551</v>
      </c>
      <c r="J68" s="241">
        <f>J104-J62-J66</f>
        <v>163751</v>
      </c>
      <c r="K68" s="241"/>
      <c r="L68" s="335">
        <f>K68/J68</f>
        <v>0</v>
      </c>
    </row>
    <row r="69" spans="1:12" s="76" customFormat="1" ht="15" customHeight="1" thickBot="1">
      <c r="A69" s="142" t="s">
        <v>104</v>
      </c>
      <c r="B69" s="77"/>
      <c r="C69" s="78" t="s">
        <v>324</v>
      </c>
      <c r="D69" s="79" t="s">
        <v>323</v>
      </c>
      <c r="E69" s="79"/>
      <c r="F69" s="79"/>
      <c r="G69" s="79"/>
      <c r="H69" s="128"/>
      <c r="I69" s="81"/>
      <c r="J69" s="81"/>
      <c r="K69" s="124"/>
      <c r="L69" s="332"/>
    </row>
    <row r="70" spans="1:12" s="227" customFormat="1" ht="15" customHeight="1" thickBot="1">
      <c r="A70" s="142" t="s">
        <v>105</v>
      </c>
      <c r="B70" s="221"/>
      <c r="C70" s="222" t="s">
        <v>325</v>
      </c>
      <c r="D70" s="232" t="s">
        <v>327</v>
      </c>
      <c r="E70" s="233"/>
      <c r="F70" s="233"/>
      <c r="G70" s="233"/>
      <c r="H70" s="234"/>
      <c r="I70" s="235"/>
      <c r="J70" s="235"/>
      <c r="K70" s="235"/>
      <c r="L70" s="336"/>
    </row>
    <row r="71" spans="1:12" s="227" customFormat="1" ht="15" customHeight="1" thickBot="1">
      <c r="A71" s="142" t="s">
        <v>106</v>
      </c>
      <c r="B71" s="221"/>
      <c r="C71" s="222" t="s">
        <v>326</v>
      </c>
      <c r="D71" s="223" t="s">
        <v>328</v>
      </c>
      <c r="E71" s="224"/>
      <c r="F71" s="224"/>
      <c r="G71" s="224"/>
      <c r="H71" s="226"/>
      <c r="I71" s="225"/>
      <c r="J71" s="225"/>
      <c r="K71" s="225"/>
      <c r="L71" s="337"/>
    </row>
    <row r="72" spans="1:12" s="76" customFormat="1" ht="30" customHeight="1" thickBot="1">
      <c r="A72" s="142" t="s">
        <v>107</v>
      </c>
      <c r="B72" s="408" t="s">
        <v>437</v>
      </c>
      <c r="C72" s="409"/>
      <c r="D72" s="409"/>
      <c r="E72" s="409"/>
      <c r="F72" s="409"/>
      <c r="G72" s="409"/>
      <c r="H72" s="409"/>
      <c r="I72" s="89">
        <f>SUM(I62,I63)</f>
        <v>171913</v>
      </c>
      <c r="J72" s="89">
        <f>SUM(J62,J63)</f>
        <v>175319</v>
      </c>
      <c r="K72" s="89">
        <f>SUM(K62,K63)</f>
        <v>88576</v>
      </c>
      <c r="L72" s="338">
        <f>K72/J72</f>
        <v>0.5052276136642349</v>
      </c>
    </row>
    <row r="73" spans="1:12" s="30" customFormat="1" ht="15" customHeight="1" thickBot="1">
      <c r="A73" s="142" t="s">
        <v>108</v>
      </c>
      <c r="B73" s="63"/>
      <c r="C73" s="63"/>
      <c r="D73" s="63"/>
      <c r="E73" s="63"/>
      <c r="F73" s="63"/>
      <c r="G73" s="63"/>
      <c r="H73" s="63"/>
      <c r="I73" s="63"/>
      <c r="J73" s="63"/>
      <c r="K73" s="63"/>
      <c r="L73" s="63"/>
    </row>
    <row r="74" spans="1:12" ht="124.5" customHeight="1" thickBot="1">
      <c r="A74" s="142" t="s">
        <v>109</v>
      </c>
      <c r="B74" s="410" t="s">
        <v>87</v>
      </c>
      <c r="C74" s="411"/>
      <c r="D74" s="411"/>
      <c r="E74" s="411"/>
      <c r="F74" s="411"/>
      <c r="G74" s="411"/>
      <c r="H74" s="412"/>
      <c r="I74" s="31" t="s">
        <v>499</v>
      </c>
      <c r="J74" s="31" t="s">
        <v>500</v>
      </c>
      <c r="K74" s="31" t="s">
        <v>507</v>
      </c>
      <c r="L74" s="31" t="s">
        <v>497</v>
      </c>
    </row>
    <row r="75" spans="1:12" s="96" customFormat="1" ht="16.5" thickBot="1">
      <c r="A75" s="142" t="s">
        <v>110</v>
      </c>
      <c r="B75" s="93" t="s">
        <v>79</v>
      </c>
      <c r="C75" s="94" t="s">
        <v>331</v>
      </c>
      <c r="D75" s="94"/>
      <c r="E75" s="94"/>
      <c r="F75" s="94"/>
      <c r="G75" s="94"/>
      <c r="H75" s="94"/>
      <c r="I75" s="95">
        <f>SUM(I76:I80)</f>
        <v>170013</v>
      </c>
      <c r="J75" s="95">
        <f>SUM(J76:J80)</f>
        <v>173419</v>
      </c>
      <c r="K75" s="95">
        <f>SUM(K76:K80)</f>
        <v>79733</v>
      </c>
      <c r="L75" s="339">
        <f>K75/J75</f>
        <v>0.4597708440251645</v>
      </c>
    </row>
    <row r="76" spans="1:12" s="96" customFormat="1" ht="16.5" thickBot="1">
      <c r="A76" s="142" t="s">
        <v>111</v>
      </c>
      <c r="B76" s="97"/>
      <c r="C76" s="98" t="s">
        <v>332</v>
      </c>
      <c r="D76" s="99" t="s">
        <v>85</v>
      </c>
      <c r="E76" s="99"/>
      <c r="F76" s="99"/>
      <c r="G76" s="99"/>
      <c r="H76" s="100"/>
      <c r="I76" s="101">
        <v>114897</v>
      </c>
      <c r="J76" s="101">
        <v>114897</v>
      </c>
      <c r="K76" s="101">
        <v>48800</v>
      </c>
      <c r="L76" s="340">
        <f>K76/J76</f>
        <v>0.4247282348538256</v>
      </c>
    </row>
    <row r="77" spans="1:12" s="96" customFormat="1" ht="16.5" thickBot="1">
      <c r="A77" s="142" t="s">
        <v>112</v>
      </c>
      <c r="B77" s="97"/>
      <c r="C77" s="98" t="s">
        <v>333</v>
      </c>
      <c r="D77" s="102" t="s">
        <v>157</v>
      </c>
      <c r="E77" s="103"/>
      <c r="F77" s="102"/>
      <c r="G77" s="102"/>
      <c r="H77" s="104"/>
      <c r="I77" s="105">
        <v>15637</v>
      </c>
      <c r="J77" s="105">
        <v>15637</v>
      </c>
      <c r="K77" s="105">
        <v>6825</v>
      </c>
      <c r="L77" s="341">
        <f>K77/J77</f>
        <v>0.43646479503741126</v>
      </c>
    </row>
    <row r="78" spans="1:12" s="96" customFormat="1" ht="16.5" thickBot="1">
      <c r="A78" s="142" t="s">
        <v>113</v>
      </c>
      <c r="B78" s="97"/>
      <c r="C78" s="98" t="s">
        <v>333</v>
      </c>
      <c r="D78" s="102" t="s">
        <v>158</v>
      </c>
      <c r="E78" s="103"/>
      <c r="F78" s="102"/>
      <c r="G78" s="102"/>
      <c r="H78" s="104"/>
      <c r="I78" s="105">
        <v>38379</v>
      </c>
      <c r="J78" s="105">
        <v>41811</v>
      </c>
      <c r="K78" s="105">
        <v>23034</v>
      </c>
      <c r="L78" s="341">
        <f>K78/J78</f>
        <v>0.5509076558800315</v>
      </c>
    </row>
    <row r="79" spans="1:12" s="96" customFormat="1" ht="16.5" thickBot="1">
      <c r="A79" s="142" t="s">
        <v>114</v>
      </c>
      <c r="B79" s="97"/>
      <c r="C79" s="98" t="s">
        <v>334</v>
      </c>
      <c r="D79" s="106" t="s">
        <v>165</v>
      </c>
      <c r="E79" s="107"/>
      <c r="F79" s="107"/>
      <c r="G79" s="106"/>
      <c r="H79" s="108"/>
      <c r="I79" s="117"/>
      <c r="J79" s="117"/>
      <c r="K79" s="117"/>
      <c r="L79" s="342"/>
    </row>
    <row r="80" spans="1:12" s="96" customFormat="1" ht="16.5" thickBot="1">
      <c r="A80" s="142" t="s">
        <v>115</v>
      </c>
      <c r="B80" s="97"/>
      <c r="C80" s="98" t="s">
        <v>335</v>
      </c>
      <c r="D80" s="102" t="s">
        <v>159</v>
      </c>
      <c r="E80" s="103"/>
      <c r="F80" s="102"/>
      <c r="G80" s="102"/>
      <c r="H80" s="104"/>
      <c r="I80" s="105">
        <f>SUM(I81:I86)</f>
        <v>1100</v>
      </c>
      <c r="J80" s="105">
        <f>SUM(J81:J86)</f>
        <v>1074</v>
      </c>
      <c r="K80" s="105">
        <f>SUM(K81:K86)</f>
        <v>1074</v>
      </c>
      <c r="L80" s="341">
        <f>K80/J80</f>
        <v>1</v>
      </c>
    </row>
    <row r="81" spans="1:12" s="141" customFormat="1" ht="15" thickBot="1">
      <c r="A81" s="142" t="s">
        <v>116</v>
      </c>
      <c r="B81" s="64"/>
      <c r="C81" s="65"/>
      <c r="D81" s="66" t="s">
        <v>336</v>
      </c>
      <c r="E81" s="67" t="s">
        <v>194</v>
      </c>
      <c r="F81" s="67"/>
      <c r="G81" s="67"/>
      <c r="H81" s="68"/>
      <c r="I81" s="51">
        <v>600</v>
      </c>
      <c r="J81" s="51">
        <v>574</v>
      </c>
      <c r="K81" s="51">
        <v>574</v>
      </c>
      <c r="L81" s="343">
        <f>K81/J81</f>
        <v>1</v>
      </c>
    </row>
    <row r="82" spans="1:12" s="141" customFormat="1" ht="15" thickBot="1">
      <c r="A82" s="142" t="s">
        <v>117</v>
      </c>
      <c r="B82" s="64"/>
      <c r="C82" s="65"/>
      <c r="D82" s="66" t="s">
        <v>337</v>
      </c>
      <c r="E82" s="67" t="s">
        <v>188</v>
      </c>
      <c r="F82" s="67"/>
      <c r="G82" s="67"/>
      <c r="H82" s="68"/>
      <c r="I82" s="51">
        <v>500</v>
      </c>
      <c r="J82" s="51">
        <v>500</v>
      </c>
      <c r="K82" s="51">
        <v>500</v>
      </c>
      <c r="L82" s="343">
        <f>K82/J82</f>
        <v>1</v>
      </c>
    </row>
    <row r="83" spans="1:12" s="141" customFormat="1" ht="15" thickBot="1">
      <c r="A83" s="142" t="s">
        <v>118</v>
      </c>
      <c r="B83" s="64"/>
      <c r="C83" s="65"/>
      <c r="D83" s="66" t="s">
        <v>338</v>
      </c>
      <c r="E83" s="67" t="s">
        <v>187</v>
      </c>
      <c r="F83" s="33"/>
      <c r="G83" s="67"/>
      <c r="H83" s="68"/>
      <c r="I83" s="51"/>
      <c r="J83" s="51"/>
      <c r="K83" s="51"/>
      <c r="L83" s="343"/>
    </row>
    <row r="84" spans="1:12" s="141" customFormat="1" ht="15" thickBot="1">
      <c r="A84" s="142" t="s">
        <v>119</v>
      </c>
      <c r="B84" s="64"/>
      <c r="C84" s="65"/>
      <c r="D84" s="66" t="s">
        <v>339</v>
      </c>
      <c r="E84" s="69" t="s">
        <v>190</v>
      </c>
      <c r="F84" s="50"/>
      <c r="G84" s="69"/>
      <c r="H84" s="70"/>
      <c r="I84" s="52"/>
      <c r="J84" s="52"/>
      <c r="K84" s="52"/>
      <c r="L84" s="344"/>
    </row>
    <row r="85" spans="1:12" s="141" customFormat="1" ht="15" thickBot="1">
      <c r="A85" s="142" t="s">
        <v>120</v>
      </c>
      <c r="B85" s="64"/>
      <c r="C85" s="65"/>
      <c r="D85" s="66" t="s">
        <v>340</v>
      </c>
      <c r="E85" s="67" t="s">
        <v>189</v>
      </c>
      <c r="F85" s="33"/>
      <c r="G85" s="67"/>
      <c r="H85" s="68"/>
      <c r="I85" s="51"/>
      <c r="J85" s="51"/>
      <c r="K85" s="51"/>
      <c r="L85" s="343"/>
    </row>
    <row r="86" spans="1:12" s="141" customFormat="1" ht="15" thickBot="1">
      <c r="A86" s="142" t="s">
        <v>121</v>
      </c>
      <c r="B86" s="64"/>
      <c r="C86" s="65"/>
      <c r="D86" s="66" t="s">
        <v>341</v>
      </c>
      <c r="E86" s="67" t="s">
        <v>86</v>
      </c>
      <c r="F86" s="33"/>
      <c r="G86" s="67"/>
      <c r="H86" s="68"/>
      <c r="I86" s="51"/>
      <c r="J86" s="51"/>
      <c r="K86" s="51"/>
      <c r="L86" s="343"/>
    </row>
    <row r="87" spans="1:12" s="96" customFormat="1" ht="16.5" thickBot="1">
      <c r="A87" s="142" t="s">
        <v>122</v>
      </c>
      <c r="B87" s="93" t="s">
        <v>82</v>
      </c>
      <c r="C87" s="94" t="s">
        <v>343</v>
      </c>
      <c r="D87" s="109"/>
      <c r="E87" s="109"/>
      <c r="F87" s="94"/>
      <c r="G87" s="94"/>
      <c r="H87" s="94"/>
      <c r="I87" s="95">
        <f>SUM(I88:I90)</f>
        <v>1900</v>
      </c>
      <c r="J87" s="95">
        <f>SUM(J88:J90)</f>
        <v>1900</v>
      </c>
      <c r="K87" s="95">
        <f>SUM(K88:K90)</f>
        <v>1102</v>
      </c>
      <c r="L87" s="339">
        <f>K87/J87</f>
        <v>0.58</v>
      </c>
    </row>
    <row r="88" spans="1:12" s="96" customFormat="1" ht="16.5" thickBot="1">
      <c r="A88" s="142" t="s">
        <v>123</v>
      </c>
      <c r="B88" s="97"/>
      <c r="C88" s="98" t="s">
        <v>344</v>
      </c>
      <c r="D88" s="99" t="s">
        <v>141</v>
      </c>
      <c r="E88" s="99"/>
      <c r="F88" s="99"/>
      <c r="G88" s="99"/>
      <c r="H88" s="100"/>
      <c r="I88" s="101">
        <v>1900</v>
      </c>
      <c r="J88" s="101">
        <v>1900</v>
      </c>
      <c r="K88" s="101">
        <v>1102</v>
      </c>
      <c r="L88" s="340">
        <f>K88/J88</f>
        <v>0.58</v>
      </c>
    </row>
    <row r="89" spans="1:12" s="96" customFormat="1" ht="16.5" thickBot="1">
      <c r="A89" s="142" t="s">
        <v>124</v>
      </c>
      <c r="B89" s="97"/>
      <c r="C89" s="98" t="s">
        <v>345</v>
      </c>
      <c r="D89" s="102" t="s">
        <v>94</v>
      </c>
      <c r="E89" s="102"/>
      <c r="F89" s="102"/>
      <c r="G89" s="102"/>
      <c r="H89" s="104"/>
      <c r="I89" s="105"/>
      <c r="J89" s="105"/>
      <c r="K89" s="105"/>
      <c r="L89" s="341"/>
    </row>
    <row r="90" spans="1:12" s="96" customFormat="1" ht="16.5" thickBot="1">
      <c r="A90" s="142" t="s">
        <v>125</v>
      </c>
      <c r="B90" s="97"/>
      <c r="C90" s="98" t="s">
        <v>346</v>
      </c>
      <c r="D90" s="102" t="s">
        <v>160</v>
      </c>
      <c r="E90" s="103"/>
      <c r="F90" s="102"/>
      <c r="G90" s="102"/>
      <c r="H90" s="104"/>
      <c r="I90" s="105">
        <f>SUM(I91:I94)</f>
        <v>0</v>
      </c>
      <c r="J90" s="105">
        <f>SUM(J91:J94)</f>
        <v>0</v>
      </c>
      <c r="K90" s="105">
        <f>SUM(K91:K94)</f>
        <v>0</v>
      </c>
      <c r="L90" s="341"/>
    </row>
    <row r="91" spans="1:12" s="141" customFormat="1" ht="15" thickBot="1">
      <c r="A91" s="142" t="s">
        <v>126</v>
      </c>
      <c r="B91" s="64"/>
      <c r="C91" s="71"/>
      <c r="D91" s="66" t="s">
        <v>347</v>
      </c>
      <c r="E91" s="67" t="s">
        <v>191</v>
      </c>
      <c r="F91" s="67"/>
      <c r="G91" s="67"/>
      <c r="H91" s="68"/>
      <c r="I91" s="51"/>
      <c r="J91" s="51"/>
      <c r="K91" s="51"/>
      <c r="L91" s="343"/>
    </row>
    <row r="92" spans="1:12" s="141" customFormat="1" ht="15" thickBot="1">
      <c r="A92" s="142" t="s">
        <v>127</v>
      </c>
      <c r="B92" s="64"/>
      <c r="C92" s="71"/>
      <c r="D92" s="66" t="s">
        <v>348</v>
      </c>
      <c r="E92" s="67" t="s">
        <v>161</v>
      </c>
      <c r="F92" s="67"/>
      <c r="G92" s="67"/>
      <c r="H92" s="68"/>
      <c r="I92" s="51"/>
      <c r="J92" s="51"/>
      <c r="K92" s="51"/>
      <c r="L92" s="343"/>
    </row>
    <row r="93" spans="1:12" s="141" customFormat="1" ht="15" thickBot="1">
      <c r="A93" s="142" t="s">
        <v>128</v>
      </c>
      <c r="B93" s="64"/>
      <c r="C93" s="71"/>
      <c r="D93" s="66" t="s">
        <v>349</v>
      </c>
      <c r="E93" s="67" t="s">
        <v>192</v>
      </c>
      <c r="F93" s="33"/>
      <c r="G93" s="67"/>
      <c r="H93" s="68"/>
      <c r="I93" s="51"/>
      <c r="J93" s="51"/>
      <c r="K93" s="51"/>
      <c r="L93" s="343"/>
    </row>
    <row r="94" spans="1:12" s="141" customFormat="1" ht="15" thickBot="1">
      <c r="A94" s="142" t="s">
        <v>129</v>
      </c>
      <c r="B94" s="64"/>
      <c r="C94" s="71"/>
      <c r="D94" s="66" t="s">
        <v>342</v>
      </c>
      <c r="E94" s="67" t="s">
        <v>162</v>
      </c>
      <c r="F94" s="33"/>
      <c r="G94" s="67"/>
      <c r="H94" s="68"/>
      <c r="I94" s="52"/>
      <c r="J94" s="52"/>
      <c r="K94" s="52"/>
      <c r="L94" s="344"/>
    </row>
    <row r="95" spans="1:12" s="92" customFormat="1" ht="30" customHeight="1" thickBot="1">
      <c r="A95" s="142" t="s">
        <v>130</v>
      </c>
      <c r="B95" s="116" t="s">
        <v>438</v>
      </c>
      <c r="C95" s="110"/>
      <c r="D95" s="111"/>
      <c r="E95" s="111"/>
      <c r="F95" s="111"/>
      <c r="G95" s="111"/>
      <c r="H95" s="111"/>
      <c r="I95" s="89">
        <f>SUM(I75,I87)</f>
        <v>171913</v>
      </c>
      <c r="J95" s="89">
        <f>SUM(J75,J87)</f>
        <v>175319</v>
      </c>
      <c r="K95" s="89">
        <f>SUM(K75,K87)</f>
        <v>80835</v>
      </c>
      <c r="L95" s="345">
        <f>K95/J95</f>
        <v>0.46107381401901676</v>
      </c>
    </row>
    <row r="96" spans="1:12" s="96" customFormat="1" ht="16.5" thickBot="1">
      <c r="A96" s="142" t="s">
        <v>131</v>
      </c>
      <c r="B96" s="93" t="s">
        <v>84</v>
      </c>
      <c r="C96" s="94" t="s">
        <v>350</v>
      </c>
      <c r="D96" s="94"/>
      <c r="E96" s="94"/>
      <c r="F96" s="94"/>
      <c r="G96" s="94"/>
      <c r="H96" s="94"/>
      <c r="I96" s="95">
        <f>SUM(I97:I103)</f>
        <v>0</v>
      </c>
      <c r="J96" s="95">
        <f>SUM(J97:J103)</f>
        <v>0</v>
      </c>
      <c r="K96" s="95">
        <f>SUM(K97:K103)</f>
        <v>0</v>
      </c>
      <c r="L96" s="339"/>
    </row>
    <row r="97" spans="1:12" s="96" customFormat="1" ht="16.5" thickBot="1">
      <c r="A97" s="142" t="s">
        <v>132</v>
      </c>
      <c r="B97" s="97"/>
      <c r="C97" s="112" t="s">
        <v>351</v>
      </c>
      <c r="D97" s="113" t="s">
        <v>355</v>
      </c>
      <c r="E97" s="113"/>
      <c r="F97" s="113"/>
      <c r="G97" s="113"/>
      <c r="H97" s="114"/>
      <c r="I97" s="118"/>
      <c r="J97" s="118"/>
      <c r="K97" s="118"/>
      <c r="L97" s="346"/>
    </row>
    <row r="98" spans="1:12" s="57" customFormat="1" ht="15" customHeight="1" thickBot="1">
      <c r="A98" s="142" t="s">
        <v>133</v>
      </c>
      <c r="B98" s="56"/>
      <c r="C98" s="46"/>
      <c r="D98" s="251" t="s">
        <v>359</v>
      </c>
      <c r="E98" s="55" t="s">
        <v>362</v>
      </c>
      <c r="F98" s="55"/>
      <c r="G98" s="55"/>
      <c r="H98" s="129"/>
      <c r="I98" s="123"/>
      <c r="J98" s="123"/>
      <c r="K98" s="123"/>
      <c r="L98" s="331"/>
    </row>
    <row r="99" spans="1:12" s="57" customFormat="1" ht="15" customHeight="1" thickBot="1">
      <c r="A99" s="142" t="s">
        <v>134</v>
      </c>
      <c r="B99" s="56"/>
      <c r="C99" s="46"/>
      <c r="D99" s="251" t="s">
        <v>360</v>
      </c>
      <c r="E99" s="55" t="s">
        <v>226</v>
      </c>
      <c r="F99" s="55"/>
      <c r="G99" s="55"/>
      <c r="H99" s="129"/>
      <c r="I99" s="123"/>
      <c r="J99" s="123"/>
      <c r="K99" s="123"/>
      <c r="L99" s="331"/>
    </row>
    <row r="100" spans="1:12" s="57" customFormat="1" ht="15" customHeight="1" thickBot="1">
      <c r="A100" s="142" t="s">
        <v>135</v>
      </c>
      <c r="B100" s="237"/>
      <c r="C100" s="238"/>
      <c r="D100" s="244" t="s">
        <v>361</v>
      </c>
      <c r="E100" s="239" t="s">
        <v>363</v>
      </c>
      <c r="F100" s="239"/>
      <c r="G100" s="239"/>
      <c r="H100" s="240"/>
      <c r="I100" s="241"/>
      <c r="J100" s="241"/>
      <c r="K100" s="241"/>
      <c r="L100" s="335"/>
    </row>
    <row r="101" spans="1:12" s="96" customFormat="1" ht="16.5" thickBot="1">
      <c r="A101" s="142" t="s">
        <v>136</v>
      </c>
      <c r="B101" s="97"/>
      <c r="C101" s="112" t="s">
        <v>352</v>
      </c>
      <c r="D101" s="102" t="s">
        <v>356</v>
      </c>
      <c r="E101" s="102"/>
      <c r="F101" s="102"/>
      <c r="G101" s="102"/>
      <c r="H101" s="104"/>
      <c r="I101" s="105"/>
      <c r="J101" s="105"/>
      <c r="K101" s="105"/>
      <c r="L101" s="341"/>
    </row>
    <row r="102" spans="1:12" s="96" customFormat="1" ht="16.5" thickBot="1">
      <c r="A102" s="142" t="s">
        <v>137</v>
      </c>
      <c r="B102" s="97"/>
      <c r="C102" s="112" t="s">
        <v>353</v>
      </c>
      <c r="D102" s="102" t="s">
        <v>357</v>
      </c>
      <c r="E102" s="102"/>
      <c r="F102" s="102"/>
      <c r="G102" s="102"/>
      <c r="H102" s="104"/>
      <c r="I102" s="249"/>
      <c r="J102" s="249"/>
      <c r="K102" s="249"/>
      <c r="L102" s="347"/>
    </row>
    <row r="103" spans="1:12" s="76" customFormat="1" ht="15" customHeight="1" thickBot="1">
      <c r="A103" s="142" t="s">
        <v>138</v>
      </c>
      <c r="B103" s="243"/>
      <c r="C103" s="242" t="s">
        <v>354</v>
      </c>
      <c r="D103" s="245" t="s">
        <v>358</v>
      </c>
      <c r="E103" s="246"/>
      <c r="F103" s="246"/>
      <c r="G103" s="246"/>
      <c r="H103" s="247"/>
      <c r="I103" s="248"/>
      <c r="J103" s="248"/>
      <c r="K103" s="248"/>
      <c r="L103" s="348"/>
    </row>
    <row r="104" spans="1:12" s="92" customFormat="1" ht="30" customHeight="1" thickBot="1">
      <c r="A104" s="142" t="s">
        <v>139</v>
      </c>
      <c r="B104" s="413" t="s">
        <v>439</v>
      </c>
      <c r="C104" s="414"/>
      <c r="D104" s="414"/>
      <c r="E104" s="414"/>
      <c r="F104" s="414"/>
      <c r="G104" s="414"/>
      <c r="H104" s="415"/>
      <c r="I104" s="115">
        <f>SUM(I95,I96)</f>
        <v>171913</v>
      </c>
      <c r="J104" s="115">
        <f>SUM(J95,J96)</f>
        <v>175319</v>
      </c>
      <c r="K104" s="115">
        <f>SUM(K95,K96)</f>
        <v>80835</v>
      </c>
      <c r="L104" s="349">
        <f>K104/J104</f>
        <v>0.46107381401901676</v>
      </c>
    </row>
  </sheetData>
  <sheetProtection/>
  <mergeCells count="9">
    <mergeCell ref="B104:H104"/>
    <mergeCell ref="E4:H4"/>
    <mergeCell ref="B5:L5"/>
    <mergeCell ref="B6:H6"/>
    <mergeCell ref="B72:H72"/>
    <mergeCell ref="B74:H74"/>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6.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85">
      <selection activeCell="K89" sqref="K89"/>
    </sheetView>
  </sheetViews>
  <sheetFormatPr defaultColWidth="9.140625" defaultRowHeight="15"/>
  <cols>
    <col min="1" max="1" width="4.421875" style="36" customWidth="1"/>
    <col min="2" max="2" width="4.140625" style="140" customWidth="1"/>
    <col min="3" max="3" width="5.7109375" style="140" customWidth="1"/>
    <col min="4" max="5" width="8.7109375" style="140" customWidth="1"/>
    <col min="6" max="7" width="10.7109375" style="140" customWidth="1"/>
    <col min="8" max="8" width="92.57421875" style="140" customWidth="1"/>
    <col min="9" max="12" width="15.7109375" style="140" customWidth="1"/>
    <col min="13" max="16384" width="9.140625" style="140" customWidth="1"/>
  </cols>
  <sheetData>
    <row r="1" spans="9:12" ht="15" customHeight="1">
      <c r="I1" s="32"/>
      <c r="L1" s="32" t="s">
        <v>488</v>
      </c>
    </row>
    <row r="2" ht="15" customHeight="1"/>
    <row r="3" spans="9:12" ht="15" customHeight="1" thickBot="1">
      <c r="I3" s="32"/>
      <c r="L3" s="32" t="s">
        <v>8</v>
      </c>
    </row>
    <row r="4" spans="1:12" s="34" customFormat="1" ht="15" customHeight="1" thickBot="1">
      <c r="A4" s="142"/>
      <c r="B4" s="35" t="s">
        <v>9</v>
      </c>
      <c r="C4" s="35" t="s">
        <v>10</v>
      </c>
      <c r="D4" s="35" t="s">
        <v>11</v>
      </c>
      <c r="E4" s="399" t="s">
        <v>12</v>
      </c>
      <c r="F4" s="400"/>
      <c r="G4" s="400"/>
      <c r="H4" s="401"/>
      <c r="I4" s="35" t="s">
        <v>13</v>
      </c>
      <c r="J4" s="35" t="s">
        <v>88</v>
      </c>
      <c r="K4" s="35" t="s">
        <v>89</v>
      </c>
      <c r="L4" s="136" t="s">
        <v>90</v>
      </c>
    </row>
    <row r="5" spans="1:16" ht="42" customHeight="1" thickBot="1">
      <c r="A5" s="142" t="s">
        <v>14</v>
      </c>
      <c r="B5" s="416" t="s">
        <v>440</v>
      </c>
      <c r="C5" s="417"/>
      <c r="D5" s="417"/>
      <c r="E5" s="417"/>
      <c r="F5" s="417"/>
      <c r="G5" s="417"/>
      <c r="H5" s="417"/>
      <c r="I5" s="417"/>
      <c r="J5" s="417"/>
      <c r="K5" s="417"/>
      <c r="L5" s="417"/>
      <c r="M5" s="135"/>
      <c r="N5" s="135"/>
      <c r="O5" s="135"/>
      <c r="P5" s="135"/>
    </row>
    <row r="6" spans="1:12" ht="124.5" customHeight="1" thickBot="1">
      <c r="A6" s="142" t="s">
        <v>15</v>
      </c>
      <c r="B6" s="410" t="s">
        <v>87</v>
      </c>
      <c r="C6" s="411"/>
      <c r="D6" s="411"/>
      <c r="E6" s="411"/>
      <c r="F6" s="411"/>
      <c r="G6" s="411"/>
      <c r="H6" s="412"/>
      <c r="I6" s="31" t="s">
        <v>499</v>
      </c>
      <c r="J6" s="31" t="s">
        <v>500</v>
      </c>
      <c r="K6" s="31" t="s">
        <v>507</v>
      </c>
      <c r="L6" s="31" t="s">
        <v>497</v>
      </c>
    </row>
    <row r="7" spans="1:12" s="76" customFormat="1" ht="15" customHeight="1" thickBot="1">
      <c r="A7" s="142" t="s">
        <v>16</v>
      </c>
      <c r="B7" s="72" t="s">
        <v>79</v>
      </c>
      <c r="C7" s="73" t="s">
        <v>239</v>
      </c>
      <c r="D7" s="74"/>
      <c r="E7" s="74"/>
      <c r="F7" s="74"/>
      <c r="G7" s="74"/>
      <c r="H7" s="127"/>
      <c r="I7" s="75">
        <f>SUM(I8,I15,I25,I37)</f>
        <v>22451</v>
      </c>
      <c r="J7" s="75">
        <f>SUM(J8,J15,J25,J37)</f>
        <v>25606</v>
      </c>
      <c r="K7" s="121">
        <f>SUM(K8,K15,K25,K37)</f>
        <v>20644</v>
      </c>
      <c r="L7" s="329">
        <f>K7/J7</f>
        <v>0.8062172928219948</v>
      </c>
    </row>
    <row r="8" spans="1:12" s="76" customFormat="1" ht="15" customHeight="1" thickBot="1">
      <c r="A8" s="142" t="s">
        <v>17</v>
      </c>
      <c r="B8" s="77"/>
      <c r="C8" s="78" t="s">
        <v>240</v>
      </c>
      <c r="D8" s="82" t="s">
        <v>151</v>
      </c>
      <c r="E8" s="83"/>
      <c r="F8" s="83"/>
      <c r="G8" s="83"/>
      <c r="H8" s="128"/>
      <c r="I8" s="122">
        <f>SUM(I9:I14)</f>
        <v>0</v>
      </c>
      <c r="J8" s="122">
        <f>SUM(J9:J14)</f>
        <v>0</v>
      </c>
      <c r="K8" s="122">
        <f>SUM(K9:K14)</f>
        <v>0</v>
      </c>
      <c r="L8" s="330"/>
    </row>
    <row r="9" spans="1:12" s="57" customFormat="1" ht="15" customHeight="1" thickBot="1">
      <c r="A9" s="142" t="s">
        <v>18</v>
      </c>
      <c r="B9" s="56"/>
      <c r="C9" s="58"/>
      <c r="D9" s="250" t="s">
        <v>241</v>
      </c>
      <c r="E9" s="422" t="s">
        <v>167</v>
      </c>
      <c r="F9" s="422"/>
      <c r="G9" s="422"/>
      <c r="H9" s="423"/>
      <c r="I9" s="123"/>
      <c r="J9" s="123"/>
      <c r="K9" s="123"/>
      <c r="L9" s="331"/>
    </row>
    <row r="10" spans="1:12" s="57" customFormat="1" ht="15" customHeight="1" thickBot="1">
      <c r="A10" s="142" t="s">
        <v>19</v>
      </c>
      <c r="B10" s="56"/>
      <c r="C10" s="58"/>
      <c r="D10" s="251" t="s">
        <v>242</v>
      </c>
      <c r="E10" s="138" t="s">
        <v>193</v>
      </c>
      <c r="F10" s="137"/>
      <c r="G10" s="137"/>
      <c r="H10" s="139"/>
      <c r="I10" s="123"/>
      <c r="J10" s="123"/>
      <c r="K10" s="123"/>
      <c r="L10" s="331"/>
    </row>
    <row r="11" spans="1:12" s="57" customFormat="1" ht="15" customHeight="1" thickBot="1">
      <c r="A11" s="142" t="s">
        <v>20</v>
      </c>
      <c r="B11" s="56"/>
      <c r="C11" s="58"/>
      <c r="D11" s="251" t="s">
        <v>243</v>
      </c>
      <c r="E11" s="138" t="s">
        <v>247</v>
      </c>
      <c r="F11" s="137"/>
      <c r="G11" s="137"/>
      <c r="H11" s="139"/>
      <c r="I11" s="123"/>
      <c r="J11" s="123"/>
      <c r="K11" s="123"/>
      <c r="L11" s="331"/>
    </row>
    <row r="12" spans="1:12" s="57" customFormat="1" ht="15" customHeight="1" thickBot="1">
      <c r="A12" s="142" t="s">
        <v>21</v>
      </c>
      <c r="B12" s="56"/>
      <c r="C12" s="58"/>
      <c r="D12" s="251" t="s">
        <v>245</v>
      </c>
      <c r="E12" s="138" t="s">
        <v>248</v>
      </c>
      <c r="F12" s="137"/>
      <c r="G12" s="137"/>
      <c r="H12" s="139"/>
      <c r="I12" s="123"/>
      <c r="J12" s="123"/>
      <c r="K12" s="123"/>
      <c r="L12" s="331"/>
    </row>
    <row r="13" spans="1:12" s="57" customFormat="1" ht="15" customHeight="1" thickBot="1">
      <c r="A13" s="142" t="s">
        <v>22</v>
      </c>
      <c r="B13" s="56"/>
      <c r="C13" s="58"/>
      <c r="D13" s="251" t="s">
        <v>246</v>
      </c>
      <c r="E13" s="138" t="s">
        <v>249</v>
      </c>
      <c r="F13" s="137"/>
      <c r="G13" s="137"/>
      <c r="H13" s="139"/>
      <c r="I13" s="123"/>
      <c r="J13" s="123"/>
      <c r="K13" s="123"/>
      <c r="L13" s="331"/>
    </row>
    <row r="14" spans="1:12" s="57" customFormat="1" ht="15" customHeight="1" thickBot="1">
      <c r="A14" s="142" t="s">
        <v>23</v>
      </c>
      <c r="B14" s="56"/>
      <c r="C14" s="58"/>
      <c r="D14" s="250" t="s">
        <v>244</v>
      </c>
      <c r="E14" s="55" t="s">
        <v>168</v>
      </c>
      <c r="F14" s="59"/>
      <c r="G14" s="59"/>
      <c r="H14" s="129"/>
      <c r="I14" s="123"/>
      <c r="J14" s="123"/>
      <c r="K14" s="123"/>
      <c r="L14" s="331"/>
    </row>
    <row r="15" spans="1:12" s="76" customFormat="1" ht="15" customHeight="1" thickBot="1">
      <c r="A15" s="142" t="s">
        <v>24</v>
      </c>
      <c r="B15" s="77"/>
      <c r="C15" s="78" t="s">
        <v>250</v>
      </c>
      <c r="D15" s="79" t="s">
        <v>81</v>
      </c>
      <c r="E15" s="80"/>
      <c r="F15" s="80"/>
      <c r="G15" s="80"/>
      <c r="H15" s="130"/>
      <c r="I15" s="81">
        <f>SUM(I16:I24)</f>
        <v>0</v>
      </c>
      <c r="J15" s="81">
        <f>SUM(J16:J24)</f>
        <v>0</v>
      </c>
      <c r="K15" s="124">
        <f>SUM(K16:K24)</f>
        <v>0</v>
      </c>
      <c r="L15" s="332"/>
    </row>
    <row r="16" spans="1:12" s="30" customFormat="1" ht="15" customHeight="1" thickBot="1">
      <c r="A16" s="142" t="s">
        <v>25</v>
      </c>
      <c r="B16" s="27"/>
      <c r="C16" s="28"/>
      <c r="D16" s="54" t="s">
        <v>251</v>
      </c>
      <c r="E16" s="55" t="s">
        <v>170</v>
      </c>
      <c r="F16" s="29"/>
      <c r="G16" s="29"/>
      <c r="H16" s="131"/>
      <c r="I16" s="123"/>
      <c r="J16" s="123"/>
      <c r="K16" s="123"/>
      <c r="L16" s="331"/>
    </row>
    <row r="17" spans="1:12" s="30" customFormat="1" ht="15" customHeight="1" thickBot="1">
      <c r="A17" s="142" t="s">
        <v>26</v>
      </c>
      <c r="B17" s="27"/>
      <c r="C17" s="28"/>
      <c r="D17" s="54" t="s">
        <v>252</v>
      </c>
      <c r="E17" s="55" t="s">
        <v>256</v>
      </c>
      <c r="F17" s="29"/>
      <c r="G17" s="29"/>
      <c r="H17" s="131"/>
      <c r="I17" s="123"/>
      <c r="J17" s="123"/>
      <c r="K17" s="123"/>
      <c r="L17" s="331"/>
    </row>
    <row r="18" spans="1:12" s="30" customFormat="1" ht="15" customHeight="1" thickBot="1">
      <c r="A18" s="142" t="s">
        <v>27</v>
      </c>
      <c r="B18" s="27"/>
      <c r="C18" s="28"/>
      <c r="D18" s="54" t="s">
        <v>253</v>
      </c>
      <c r="E18" s="55" t="s">
        <v>257</v>
      </c>
      <c r="F18" s="29"/>
      <c r="G18" s="29"/>
      <c r="H18" s="131"/>
      <c r="I18" s="123"/>
      <c r="J18" s="123"/>
      <c r="K18" s="123"/>
      <c r="L18" s="331"/>
    </row>
    <row r="19" spans="1:12" s="30" customFormat="1" ht="15" customHeight="1" thickBot="1">
      <c r="A19" s="142" t="s">
        <v>28</v>
      </c>
      <c r="B19" s="27"/>
      <c r="C19" s="28"/>
      <c r="D19" s="54" t="s">
        <v>254</v>
      </c>
      <c r="E19" s="55" t="s">
        <v>171</v>
      </c>
      <c r="F19" s="29"/>
      <c r="G19" s="29"/>
      <c r="H19" s="131"/>
      <c r="I19" s="123"/>
      <c r="J19" s="123"/>
      <c r="K19" s="123"/>
      <c r="L19" s="331"/>
    </row>
    <row r="20" spans="1:12" s="30" customFormat="1" ht="15" customHeight="1" thickBot="1">
      <c r="A20" s="142" t="s">
        <v>29</v>
      </c>
      <c r="B20" s="27"/>
      <c r="C20" s="28"/>
      <c r="D20" s="54" t="s">
        <v>258</v>
      </c>
      <c r="E20" s="55" t="s">
        <v>172</v>
      </c>
      <c r="F20" s="29"/>
      <c r="G20" s="29"/>
      <c r="H20" s="131"/>
      <c r="I20" s="123"/>
      <c r="J20" s="123"/>
      <c r="K20" s="123"/>
      <c r="L20" s="331"/>
    </row>
    <row r="21" spans="1:12" s="30" customFormat="1" ht="15" customHeight="1" thickBot="1">
      <c r="A21" s="142" t="s">
        <v>30</v>
      </c>
      <c r="B21" s="27"/>
      <c r="C21" s="28"/>
      <c r="D21" s="54" t="s">
        <v>259</v>
      </c>
      <c r="E21" s="55" t="s">
        <v>232</v>
      </c>
      <c r="F21" s="29"/>
      <c r="G21" s="29"/>
      <c r="H21" s="131"/>
      <c r="I21" s="123"/>
      <c r="J21" s="123"/>
      <c r="K21" s="123"/>
      <c r="L21" s="331"/>
    </row>
    <row r="22" spans="1:12" s="30" customFormat="1" ht="15" customHeight="1" thickBot="1">
      <c r="A22" s="142" t="s">
        <v>31</v>
      </c>
      <c r="B22" s="27"/>
      <c r="C22" s="28"/>
      <c r="D22" s="54" t="s">
        <v>260</v>
      </c>
      <c r="E22" s="55" t="s">
        <v>173</v>
      </c>
      <c r="F22" s="29"/>
      <c r="G22" s="29"/>
      <c r="H22" s="131"/>
      <c r="I22" s="123"/>
      <c r="J22" s="123"/>
      <c r="K22" s="123"/>
      <c r="L22" s="331"/>
    </row>
    <row r="23" spans="1:12" s="30" customFormat="1" ht="15" customHeight="1" thickBot="1">
      <c r="A23" s="142" t="s">
        <v>32</v>
      </c>
      <c r="B23" s="27"/>
      <c r="C23" s="28"/>
      <c r="D23" s="54" t="s">
        <v>261</v>
      </c>
      <c r="E23" s="55" t="s">
        <v>174</v>
      </c>
      <c r="F23" s="29"/>
      <c r="G23" s="29"/>
      <c r="H23" s="131"/>
      <c r="I23" s="123"/>
      <c r="J23" s="123"/>
      <c r="K23" s="123"/>
      <c r="L23" s="331"/>
    </row>
    <row r="24" spans="1:12" s="30" customFormat="1" ht="15" customHeight="1" thickBot="1">
      <c r="A24" s="142" t="s">
        <v>33</v>
      </c>
      <c r="B24" s="27"/>
      <c r="C24" s="28"/>
      <c r="D24" s="54" t="s">
        <v>255</v>
      </c>
      <c r="E24" s="55" t="s">
        <v>150</v>
      </c>
      <c r="F24" s="29"/>
      <c r="G24" s="29"/>
      <c r="H24" s="131"/>
      <c r="I24" s="123"/>
      <c r="J24" s="123"/>
      <c r="K24" s="123"/>
      <c r="L24" s="331"/>
    </row>
    <row r="25" spans="1:12" s="76" customFormat="1" ht="15" customHeight="1" thickBot="1">
      <c r="A25" s="142" t="s">
        <v>34</v>
      </c>
      <c r="B25" s="77"/>
      <c r="C25" s="78" t="s">
        <v>262</v>
      </c>
      <c r="D25" s="79" t="s">
        <v>80</v>
      </c>
      <c r="E25" s="80"/>
      <c r="F25" s="80"/>
      <c r="G25" s="80"/>
      <c r="H25" s="130"/>
      <c r="I25" s="81">
        <f>SUM(I26:I36)</f>
        <v>22451</v>
      </c>
      <c r="J25" s="81">
        <f>SUM(J26:J36)</f>
        <v>25606</v>
      </c>
      <c r="K25" s="124">
        <f>SUM(K26:K36)</f>
        <v>20644</v>
      </c>
      <c r="L25" s="332">
        <f>K25/J25</f>
        <v>0.8062172928219948</v>
      </c>
    </row>
    <row r="26" spans="1:12" s="57" customFormat="1" ht="15" customHeight="1" thickBot="1">
      <c r="A26" s="142" t="s">
        <v>35</v>
      </c>
      <c r="B26" s="56"/>
      <c r="C26" s="58"/>
      <c r="D26" s="251" t="s">
        <v>263</v>
      </c>
      <c r="E26" s="55" t="s">
        <v>175</v>
      </c>
      <c r="F26" s="55"/>
      <c r="G26" s="55"/>
      <c r="H26" s="62"/>
      <c r="I26" s="123"/>
      <c r="J26" s="123"/>
      <c r="K26" s="123"/>
      <c r="L26" s="331"/>
    </row>
    <row r="27" spans="1:12" s="57" customFormat="1" ht="15" customHeight="1" thickBot="1">
      <c r="A27" s="142" t="s">
        <v>36</v>
      </c>
      <c r="B27" s="56"/>
      <c r="C27" s="58"/>
      <c r="D27" s="251" t="s">
        <v>264</v>
      </c>
      <c r="E27" s="55" t="s">
        <v>176</v>
      </c>
      <c r="F27" s="55"/>
      <c r="G27" s="55"/>
      <c r="H27" s="62"/>
      <c r="I27" s="123">
        <v>22100</v>
      </c>
      <c r="J27" s="123">
        <v>24744</v>
      </c>
      <c r="K27" s="123">
        <v>19793</v>
      </c>
      <c r="L27" s="331">
        <f>K27/J27</f>
        <v>0.7999110895570644</v>
      </c>
    </row>
    <row r="28" spans="1:12" s="57" customFormat="1" ht="15" customHeight="1" thickBot="1">
      <c r="A28" s="142" t="s">
        <v>37</v>
      </c>
      <c r="B28" s="56"/>
      <c r="C28" s="58"/>
      <c r="D28" s="251" t="s">
        <v>265</v>
      </c>
      <c r="E28" s="48" t="s">
        <v>177</v>
      </c>
      <c r="F28" s="48"/>
      <c r="G28" s="48"/>
      <c r="H28" s="62"/>
      <c r="I28" s="123"/>
      <c r="J28" s="123"/>
      <c r="K28" s="123"/>
      <c r="L28" s="331"/>
    </row>
    <row r="29" spans="1:12" s="57" customFormat="1" ht="15" customHeight="1" thickBot="1">
      <c r="A29" s="142" t="s">
        <v>38</v>
      </c>
      <c r="B29" s="56"/>
      <c r="C29" s="58"/>
      <c r="D29" s="251" t="s">
        <v>266</v>
      </c>
      <c r="E29" s="48" t="s">
        <v>178</v>
      </c>
      <c r="F29" s="55"/>
      <c r="G29" s="55"/>
      <c r="H29" s="129"/>
      <c r="I29" s="123"/>
      <c r="J29" s="123"/>
      <c r="K29" s="123"/>
      <c r="L29" s="331"/>
    </row>
    <row r="30" spans="1:12" s="57" customFormat="1" ht="15" customHeight="1" thickBot="1">
      <c r="A30" s="142" t="s">
        <v>39</v>
      </c>
      <c r="B30" s="56"/>
      <c r="C30" s="58"/>
      <c r="D30" s="251" t="s">
        <v>267</v>
      </c>
      <c r="E30" s="48" t="s">
        <v>179</v>
      </c>
      <c r="F30" s="55"/>
      <c r="G30" s="55"/>
      <c r="H30" s="129"/>
      <c r="I30" s="123">
        <v>351</v>
      </c>
      <c r="J30" s="123">
        <v>595</v>
      </c>
      <c r="K30" s="123">
        <v>584</v>
      </c>
      <c r="L30" s="331">
        <f>K30/J30</f>
        <v>0.9815126050420168</v>
      </c>
    </row>
    <row r="31" spans="1:12" s="57" customFormat="1" ht="15" customHeight="1" thickBot="1">
      <c r="A31" s="142" t="s">
        <v>40</v>
      </c>
      <c r="B31" s="56"/>
      <c r="C31" s="58"/>
      <c r="D31" s="251" t="s">
        <v>268</v>
      </c>
      <c r="E31" s="48" t="s">
        <v>180</v>
      </c>
      <c r="F31" s="55"/>
      <c r="G31" s="55"/>
      <c r="H31" s="129"/>
      <c r="I31" s="123"/>
      <c r="J31" s="123"/>
      <c r="K31" s="123"/>
      <c r="L31" s="331"/>
    </row>
    <row r="32" spans="1:12" s="57" customFormat="1" ht="15" customHeight="1" thickBot="1">
      <c r="A32" s="142" t="s">
        <v>41</v>
      </c>
      <c r="B32" s="56"/>
      <c r="C32" s="58"/>
      <c r="D32" s="251" t="s">
        <v>269</v>
      </c>
      <c r="E32" s="48" t="s">
        <v>181</v>
      </c>
      <c r="F32" s="55"/>
      <c r="G32" s="55"/>
      <c r="H32" s="129"/>
      <c r="I32" s="123"/>
      <c r="J32" s="123"/>
      <c r="K32" s="123"/>
      <c r="L32" s="331"/>
    </row>
    <row r="33" spans="1:12" s="57" customFormat="1" ht="15" customHeight="1" thickBot="1">
      <c r="A33" s="142" t="s">
        <v>42</v>
      </c>
      <c r="B33" s="56"/>
      <c r="C33" s="58"/>
      <c r="D33" s="251" t="s">
        <v>270</v>
      </c>
      <c r="E33" s="48" t="s">
        <v>271</v>
      </c>
      <c r="F33" s="55"/>
      <c r="G33" s="55"/>
      <c r="H33" s="129"/>
      <c r="I33" s="123"/>
      <c r="J33" s="123"/>
      <c r="K33" s="123"/>
      <c r="L33" s="331"/>
    </row>
    <row r="34" spans="1:12" s="57" customFormat="1" ht="15" customHeight="1" thickBot="1">
      <c r="A34" s="142" t="s">
        <v>43</v>
      </c>
      <c r="B34" s="56"/>
      <c r="C34" s="58"/>
      <c r="D34" s="251" t="s">
        <v>272</v>
      </c>
      <c r="E34" s="48" t="s">
        <v>275</v>
      </c>
      <c r="F34" s="55"/>
      <c r="G34" s="55"/>
      <c r="H34" s="129"/>
      <c r="I34" s="123"/>
      <c r="J34" s="123"/>
      <c r="K34" s="123"/>
      <c r="L34" s="331"/>
    </row>
    <row r="35" spans="1:12" s="57" customFormat="1" ht="15" customHeight="1" thickBot="1">
      <c r="A35" s="142" t="s">
        <v>44</v>
      </c>
      <c r="B35" s="56"/>
      <c r="C35" s="58"/>
      <c r="D35" s="251" t="s">
        <v>273</v>
      </c>
      <c r="E35" s="48" t="s">
        <v>276</v>
      </c>
      <c r="F35" s="55"/>
      <c r="G35" s="55"/>
      <c r="H35" s="129"/>
      <c r="I35" s="123"/>
      <c r="J35" s="123"/>
      <c r="K35" s="123"/>
      <c r="L35" s="331"/>
    </row>
    <row r="36" spans="1:12" s="57" customFormat="1" ht="15" customHeight="1" thickBot="1">
      <c r="A36" s="142" t="s">
        <v>45</v>
      </c>
      <c r="B36" s="56"/>
      <c r="C36" s="58"/>
      <c r="D36" s="251" t="s">
        <v>274</v>
      </c>
      <c r="E36" s="48" t="s">
        <v>182</v>
      </c>
      <c r="F36" s="55"/>
      <c r="G36" s="55"/>
      <c r="H36" s="129"/>
      <c r="I36" s="123"/>
      <c r="J36" s="123">
        <v>267</v>
      </c>
      <c r="K36" s="123">
        <v>267</v>
      </c>
      <c r="L36" s="331">
        <f>K36/J36</f>
        <v>1</v>
      </c>
    </row>
    <row r="37" spans="1:12" s="76" customFormat="1" ht="15" customHeight="1" thickBot="1">
      <c r="A37" s="142" t="s">
        <v>46</v>
      </c>
      <c r="B37" s="77"/>
      <c r="C37" s="78" t="s">
        <v>277</v>
      </c>
      <c r="D37" s="82" t="s">
        <v>152</v>
      </c>
      <c r="E37" s="83"/>
      <c r="F37" s="80"/>
      <c r="G37" s="80"/>
      <c r="H37" s="130"/>
      <c r="I37" s="81">
        <f>SUM(I38:I42)</f>
        <v>0</v>
      </c>
      <c r="J37" s="81">
        <f>SUM(J38:J42)</f>
        <v>0</v>
      </c>
      <c r="K37" s="124">
        <f>SUM(K38:K42)</f>
        <v>0</v>
      </c>
      <c r="L37" s="332"/>
    </row>
    <row r="38" spans="1:12" s="47" customFormat="1" ht="15" customHeight="1" thickBot="1">
      <c r="A38" s="142" t="s">
        <v>47</v>
      </c>
      <c r="B38" s="45"/>
      <c r="C38" s="60"/>
      <c r="D38" s="250" t="s">
        <v>299</v>
      </c>
      <c r="E38" s="138" t="s">
        <v>309</v>
      </c>
      <c r="F38" s="61"/>
      <c r="G38" s="49"/>
      <c r="H38" s="132"/>
      <c r="I38" s="123"/>
      <c r="J38" s="123"/>
      <c r="K38" s="123"/>
      <c r="L38" s="331"/>
    </row>
    <row r="39" spans="1:12" s="47" customFormat="1" ht="15" customHeight="1" thickBot="1">
      <c r="A39" s="142" t="s">
        <v>48</v>
      </c>
      <c r="B39" s="45"/>
      <c r="C39" s="60"/>
      <c r="D39" s="250" t="s">
        <v>300</v>
      </c>
      <c r="E39" s="138" t="s">
        <v>310</v>
      </c>
      <c r="F39" s="61"/>
      <c r="G39" s="49"/>
      <c r="H39" s="132"/>
      <c r="I39" s="123"/>
      <c r="J39" s="123"/>
      <c r="K39" s="123"/>
      <c r="L39" s="331"/>
    </row>
    <row r="40" spans="1:12" s="47" customFormat="1" ht="15" customHeight="1" thickBot="1">
      <c r="A40" s="142" t="s">
        <v>49</v>
      </c>
      <c r="B40" s="45"/>
      <c r="C40" s="60"/>
      <c r="D40" s="250" t="s">
        <v>301</v>
      </c>
      <c r="E40" s="138" t="s">
        <v>311</v>
      </c>
      <c r="F40" s="61"/>
      <c r="G40" s="49"/>
      <c r="H40" s="132"/>
      <c r="I40" s="123"/>
      <c r="J40" s="123"/>
      <c r="K40" s="123"/>
      <c r="L40" s="331"/>
    </row>
    <row r="41" spans="1:12" s="47" customFormat="1" ht="15" customHeight="1" thickBot="1">
      <c r="A41" s="142" t="s">
        <v>50</v>
      </c>
      <c r="B41" s="45"/>
      <c r="C41" s="60"/>
      <c r="D41" s="250" t="s">
        <v>302</v>
      </c>
      <c r="E41" s="138" t="s">
        <v>185</v>
      </c>
      <c r="F41" s="61"/>
      <c r="G41" s="49"/>
      <c r="H41" s="132"/>
      <c r="I41" s="123"/>
      <c r="J41" s="123"/>
      <c r="K41" s="123"/>
      <c r="L41" s="331"/>
    </row>
    <row r="42" spans="1:12" s="47" customFormat="1" ht="15" customHeight="1" thickBot="1">
      <c r="A42" s="142" t="s">
        <v>51</v>
      </c>
      <c r="B42" s="45"/>
      <c r="C42" s="60"/>
      <c r="D42" s="46" t="s">
        <v>303</v>
      </c>
      <c r="E42" s="48" t="s">
        <v>186</v>
      </c>
      <c r="F42" s="61"/>
      <c r="G42" s="49"/>
      <c r="H42" s="132"/>
      <c r="I42" s="123"/>
      <c r="J42" s="123"/>
      <c r="K42" s="123"/>
      <c r="L42" s="331"/>
    </row>
    <row r="43" spans="1:12" s="76" customFormat="1" ht="15" customHeight="1" thickBot="1">
      <c r="A43" s="142" t="s">
        <v>52</v>
      </c>
      <c r="B43" s="72" t="s">
        <v>82</v>
      </c>
      <c r="C43" s="73" t="s">
        <v>287</v>
      </c>
      <c r="D43" s="73"/>
      <c r="E43" s="73"/>
      <c r="F43" s="73"/>
      <c r="G43" s="73"/>
      <c r="H43" s="133"/>
      <c r="I43" s="75">
        <f>SUM(I44,I50,I56)</f>
        <v>0</v>
      </c>
      <c r="J43" s="75">
        <f>SUM(J44,J50,J56)</f>
        <v>0</v>
      </c>
      <c r="K43" s="121">
        <f>SUM(K44,K50,K56)</f>
        <v>3</v>
      </c>
      <c r="L43" s="329"/>
    </row>
    <row r="44" spans="1:12" s="76" customFormat="1" ht="15" customHeight="1" thickBot="1">
      <c r="A44" s="142" t="s">
        <v>53</v>
      </c>
      <c r="B44" s="77"/>
      <c r="C44" s="85" t="s">
        <v>278</v>
      </c>
      <c r="D44" s="87" t="s">
        <v>153</v>
      </c>
      <c r="E44" s="82"/>
      <c r="F44" s="83"/>
      <c r="G44" s="83"/>
      <c r="H44" s="128"/>
      <c r="I44" s="84">
        <f>SUM(I45:I49)</f>
        <v>0</v>
      </c>
      <c r="J44" s="84">
        <f>SUM(J45:J49)</f>
        <v>0</v>
      </c>
      <c r="K44" s="122">
        <f>SUM(K45:K49)</f>
        <v>0</v>
      </c>
      <c r="L44" s="330"/>
    </row>
    <row r="45" spans="1:12" s="57" customFormat="1" ht="15" customHeight="1" thickBot="1">
      <c r="A45" s="142" t="s">
        <v>54</v>
      </c>
      <c r="B45" s="56"/>
      <c r="C45" s="58"/>
      <c r="D45" s="250" t="s">
        <v>281</v>
      </c>
      <c r="E45" s="55" t="s">
        <v>282</v>
      </c>
      <c r="F45" s="55"/>
      <c r="G45" s="55"/>
      <c r="H45" s="129"/>
      <c r="I45" s="123"/>
      <c r="J45" s="123"/>
      <c r="K45" s="123"/>
      <c r="L45" s="331"/>
    </row>
    <row r="46" spans="1:12" s="57" customFormat="1" ht="15" customHeight="1" thickBot="1">
      <c r="A46" s="142" t="s">
        <v>55</v>
      </c>
      <c r="B46" s="56"/>
      <c r="C46" s="58"/>
      <c r="D46" s="250" t="s">
        <v>284</v>
      </c>
      <c r="E46" s="138" t="s">
        <v>288</v>
      </c>
      <c r="F46" s="55"/>
      <c r="G46" s="55"/>
      <c r="H46" s="129"/>
      <c r="I46" s="123"/>
      <c r="J46" s="123"/>
      <c r="K46" s="123"/>
      <c r="L46" s="331"/>
    </row>
    <row r="47" spans="1:12" s="57" customFormat="1" ht="15" customHeight="1" thickBot="1">
      <c r="A47" s="142" t="s">
        <v>56</v>
      </c>
      <c r="B47" s="56"/>
      <c r="C47" s="58"/>
      <c r="D47" s="250" t="s">
        <v>285</v>
      </c>
      <c r="E47" s="138" t="s">
        <v>289</v>
      </c>
      <c r="F47" s="55"/>
      <c r="G47" s="55"/>
      <c r="H47" s="129"/>
      <c r="I47" s="123"/>
      <c r="J47" s="123"/>
      <c r="K47" s="123"/>
      <c r="L47" s="331"/>
    </row>
    <row r="48" spans="1:12" s="57" customFormat="1" ht="15" customHeight="1" thickBot="1">
      <c r="A48" s="142" t="s">
        <v>57</v>
      </c>
      <c r="B48" s="56"/>
      <c r="C48" s="58"/>
      <c r="D48" s="250" t="s">
        <v>286</v>
      </c>
      <c r="E48" s="138" t="s">
        <v>290</v>
      </c>
      <c r="F48" s="55"/>
      <c r="G48" s="55"/>
      <c r="H48" s="129"/>
      <c r="I48" s="123"/>
      <c r="J48" s="123"/>
      <c r="K48" s="123"/>
      <c r="L48" s="331"/>
    </row>
    <row r="49" spans="1:12" s="57" customFormat="1" ht="15" customHeight="1" thickBot="1">
      <c r="A49" s="142" t="s">
        <v>58</v>
      </c>
      <c r="B49" s="56"/>
      <c r="C49" s="46"/>
      <c r="D49" s="250" t="s">
        <v>283</v>
      </c>
      <c r="E49" s="55" t="s">
        <v>169</v>
      </c>
      <c r="F49" s="59"/>
      <c r="G49" s="59"/>
      <c r="H49" s="129"/>
      <c r="I49" s="123"/>
      <c r="J49" s="123"/>
      <c r="K49" s="123"/>
      <c r="L49" s="331"/>
    </row>
    <row r="50" spans="1:12" s="76" customFormat="1" ht="15" customHeight="1" thickBot="1">
      <c r="A50" s="142" t="s">
        <v>59</v>
      </c>
      <c r="B50" s="77"/>
      <c r="C50" s="85" t="s">
        <v>279</v>
      </c>
      <c r="D50" s="86" t="s">
        <v>83</v>
      </c>
      <c r="E50" s="79"/>
      <c r="F50" s="80"/>
      <c r="G50" s="80"/>
      <c r="H50" s="130"/>
      <c r="I50" s="81">
        <f>SUM(I51:I55)</f>
        <v>0</v>
      </c>
      <c r="J50" s="81">
        <f>SUM(J51:J55)</f>
        <v>0</v>
      </c>
      <c r="K50" s="124">
        <f>SUM(K51:K55)</f>
        <v>3</v>
      </c>
      <c r="L50" s="332"/>
    </row>
    <row r="51" spans="1:12" s="57" customFormat="1" ht="15" customHeight="1" thickBot="1">
      <c r="A51" s="142" t="s">
        <v>60</v>
      </c>
      <c r="B51" s="56"/>
      <c r="C51" s="58"/>
      <c r="D51" s="250" t="s">
        <v>291</v>
      </c>
      <c r="E51" s="55" t="s">
        <v>296</v>
      </c>
      <c r="F51" s="55"/>
      <c r="G51" s="55"/>
      <c r="H51" s="129"/>
      <c r="I51" s="123"/>
      <c r="J51" s="123"/>
      <c r="K51" s="123"/>
      <c r="L51" s="331"/>
    </row>
    <row r="52" spans="1:12" s="57" customFormat="1" ht="15" customHeight="1" thickBot="1">
      <c r="A52" s="142" t="s">
        <v>61</v>
      </c>
      <c r="B52" s="56"/>
      <c r="C52" s="58"/>
      <c r="D52" s="250" t="s">
        <v>292</v>
      </c>
      <c r="E52" s="55" t="s">
        <v>183</v>
      </c>
      <c r="F52" s="55"/>
      <c r="G52" s="55"/>
      <c r="H52" s="129"/>
      <c r="I52" s="123"/>
      <c r="J52" s="123"/>
      <c r="K52" s="123"/>
      <c r="L52" s="331"/>
    </row>
    <row r="53" spans="1:12" s="57" customFormat="1" ht="15" customHeight="1" thickBot="1">
      <c r="A53" s="142" t="s">
        <v>62</v>
      </c>
      <c r="B53" s="56"/>
      <c r="C53" s="58"/>
      <c r="D53" s="250" t="s">
        <v>293</v>
      </c>
      <c r="E53" s="55" t="s">
        <v>184</v>
      </c>
      <c r="F53" s="55"/>
      <c r="G53" s="55"/>
      <c r="H53" s="129"/>
      <c r="I53" s="123"/>
      <c r="J53" s="123"/>
      <c r="K53" s="123">
        <v>3</v>
      </c>
      <c r="L53" s="331"/>
    </row>
    <row r="54" spans="1:12" s="57" customFormat="1" ht="15" customHeight="1" thickBot="1">
      <c r="A54" s="142" t="s">
        <v>63</v>
      </c>
      <c r="B54" s="56"/>
      <c r="C54" s="58"/>
      <c r="D54" s="250" t="s">
        <v>294</v>
      </c>
      <c r="E54" s="55" t="s">
        <v>297</v>
      </c>
      <c r="F54" s="55"/>
      <c r="G54" s="55"/>
      <c r="H54" s="129"/>
      <c r="I54" s="123"/>
      <c r="J54" s="123"/>
      <c r="K54" s="123"/>
      <c r="L54" s="331"/>
    </row>
    <row r="55" spans="1:12" s="57" customFormat="1" ht="15" customHeight="1" thickBot="1">
      <c r="A55" s="142" t="s">
        <v>64</v>
      </c>
      <c r="B55" s="56"/>
      <c r="C55" s="58"/>
      <c r="D55" s="250" t="s">
        <v>295</v>
      </c>
      <c r="E55" s="55" t="s">
        <v>298</v>
      </c>
      <c r="F55" s="48"/>
      <c r="G55" s="48"/>
      <c r="H55" s="62"/>
      <c r="I55" s="123"/>
      <c r="J55" s="123"/>
      <c r="K55" s="123"/>
      <c r="L55" s="331"/>
    </row>
    <row r="56" spans="1:12" s="76" customFormat="1" ht="15" customHeight="1" thickBot="1">
      <c r="A56" s="142" t="s">
        <v>65</v>
      </c>
      <c r="B56" s="77"/>
      <c r="C56" s="85" t="s">
        <v>280</v>
      </c>
      <c r="D56" s="82" t="s">
        <v>154</v>
      </c>
      <c r="E56" s="88"/>
      <c r="F56" s="83"/>
      <c r="G56" s="83"/>
      <c r="H56" s="128"/>
      <c r="I56" s="84">
        <f>SUM(I61)</f>
        <v>0</v>
      </c>
      <c r="J56" s="84">
        <f>SUM(J61)</f>
        <v>0</v>
      </c>
      <c r="K56" s="122">
        <f>SUM(K61)</f>
        <v>0</v>
      </c>
      <c r="L56" s="330"/>
    </row>
    <row r="57" spans="1:12" s="76" customFormat="1" ht="15" customHeight="1" thickBot="1">
      <c r="A57" s="142" t="s">
        <v>66</v>
      </c>
      <c r="B57" s="77"/>
      <c r="C57" s="85"/>
      <c r="D57" s="250" t="s">
        <v>304</v>
      </c>
      <c r="E57" s="138" t="s">
        <v>312</v>
      </c>
      <c r="F57" s="83"/>
      <c r="G57" s="83"/>
      <c r="H57" s="128"/>
      <c r="I57" s="122"/>
      <c r="J57" s="122"/>
      <c r="K57" s="122"/>
      <c r="L57" s="330"/>
    </row>
    <row r="58" spans="1:12" s="76" customFormat="1" ht="15" customHeight="1" thickBot="1">
      <c r="A58" s="142" t="s">
        <v>67</v>
      </c>
      <c r="B58" s="77"/>
      <c r="C58" s="85"/>
      <c r="D58" s="250" t="s">
        <v>305</v>
      </c>
      <c r="E58" s="138" t="s">
        <v>313</v>
      </c>
      <c r="F58" s="83"/>
      <c r="G58" s="83"/>
      <c r="H58" s="128"/>
      <c r="I58" s="122"/>
      <c r="J58" s="122"/>
      <c r="K58" s="122"/>
      <c r="L58" s="330"/>
    </row>
    <row r="59" spans="1:12" s="76" customFormat="1" ht="15" customHeight="1" thickBot="1">
      <c r="A59" s="142" t="s">
        <v>69</v>
      </c>
      <c r="B59" s="77"/>
      <c r="C59" s="85"/>
      <c r="D59" s="250" t="s">
        <v>306</v>
      </c>
      <c r="E59" s="138" t="s">
        <v>314</v>
      </c>
      <c r="F59" s="83"/>
      <c r="G59" s="83"/>
      <c r="H59" s="128"/>
      <c r="I59" s="122"/>
      <c r="J59" s="122"/>
      <c r="K59" s="122"/>
      <c r="L59" s="330"/>
    </row>
    <row r="60" spans="1:12" s="76" customFormat="1" ht="15" customHeight="1" thickBot="1">
      <c r="A60" s="142" t="s">
        <v>70</v>
      </c>
      <c r="B60" s="77"/>
      <c r="C60" s="85"/>
      <c r="D60" s="250" t="s">
        <v>307</v>
      </c>
      <c r="E60" s="138" t="s">
        <v>227</v>
      </c>
      <c r="F60" s="83"/>
      <c r="G60" s="83"/>
      <c r="H60" s="128"/>
      <c r="I60" s="122"/>
      <c r="J60" s="122"/>
      <c r="K60" s="122"/>
      <c r="L60" s="330"/>
    </row>
    <row r="61" spans="1:12" s="57" customFormat="1" ht="15" customHeight="1" thickBot="1">
      <c r="A61" s="142" t="s">
        <v>96</v>
      </c>
      <c r="B61" s="56"/>
      <c r="C61" s="58"/>
      <c r="D61" s="46" t="s">
        <v>308</v>
      </c>
      <c r="E61" s="48" t="s">
        <v>315</v>
      </c>
      <c r="F61" s="48"/>
      <c r="G61" s="48"/>
      <c r="H61" s="62"/>
      <c r="I61" s="125"/>
      <c r="J61" s="125"/>
      <c r="K61" s="125"/>
      <c r="L61" s="333"/>
    </row>
    <row r="62" spans="1:12" s="76" customFormat="1" ht="30" customHeight="1" thickBot="1">
      <c r="A62" s="142" t="s">
        <v>97</v>
      </c>
      <c r="B62" s="413" t="s">
        <v>441</v>
      </c>
      <c r="C62" s="414"/>
      <c r="D62" s="414"/>
      <c r="E62" s="414"/>
      <c r="F62" s="414"/>
      <c r="G62" s="414"/>
      <c r="H62" s="414"/>
      <c r="I62" s="89">
        <f>SUM(I7,I43)</f>
        <v>22451</v>
      </c>
      <c r="J62" s="89">
        <f>SUM(J7,J43)</f>
        <v>25606</v>
      </c>
      <c r="K62" s="126">
        <f>SUM(K7,K43)</f>
        <v>20647</v>
      </c>
      <c r="L62" s="334">
        <f>K62/J62</f>
        <v>0.8063344528626103</v>
      </c>
    </row>
    <row r="63" spans="1:12" s="91" customFormat="1" ht="15" customHeight="1" thickBot="1">
      <c r="A63" s="142" t="s">
        <v>98</v>
      </c>
      <c r="B63" s="72" t="s">
        <v>84</v>
      </c>
      <c r="C63" s="424" t="s">
        <v>316</v>
      </c>
      <c r="D63" s="424"/>
      <c r="E63" s="424"/>
      <c r="F63" s="424"/>
      <c r="G63" s="424"/>
      <c r="H63" s="425"/>
      <c r="I63" s="75">
        <f>SUM(I64,I69,I70)</f>
        <v>58890</v>
      </c>
      <c r="J63" s="75">
        <f>SUM(J64,J69,J70)</f>
        <v>59643</v>
      </c>
      <c r="K63" s="121">
        <f>SUM(K64,K69,K70)</f>
        <v>26367</v>
      </c>
      <c r="L63" s="329">
        <f>K63/J63</f>
        <v>0.44208037825059104</v>
      </c>
    </row>
    <row r="64" spans="1:12" s="91" customFormat="1" ht="15" customHeight="1" thickBot="1">
      <c r="A64" s="142" t="s">
        <v>99</v>
      </c>
      <c r="B64" s="90"/>
      <c r="C64" s="78" t="s">
        <v>317</v>
      </c>
      <c r="D64" s="79" t="s">
        <v>318</v>
      </c>
      <c r="E64" s="79"/>
      <c r="F64" s="79"/>
      <c r="G64" s="79"/>
      <c r="H64" s="134"/>
      <c r="I64" s="81">
        <f>SUM(I65:I68)</f>
        <v>58890</v>
      </c>
      <c r="J64" s="81">
        <f>SUM(J65:J68)</f>
        <v>59643</v>
      </c>
      <c r="K64" s="81">
        <f>SUM(K65:K68)</f>
        <v>26367</v>
      </c>
      <c r="L64" s="332">
        <f>K64/J64</f>
        <v>0.44208037825059104</v>
      </c>
    </row>
    <row r="65" spans="1:12" s="57" customFormat="1" ht="15" customHeight="1" thickBot="1">
      <c r="A65" s="142" t="s">
        <v>100</v>
      </c>
      <c r="B65" s="56"/>
      <c r="C65" s="46"/>
      <c r="D65" s="251" t="s">
        <v>319</v>
      </c>
      <c r="E65" s="55" t="s">
        <v>329</v>
      </c>
      <c r="F65" s="55"/>
      <c r="G65" s="55"/>
      <c r="H65" s="129"/>
      <c r="I65" s="123"/>
      <c r="J65" s="123"/>
      <c r="K65" s="123"/>
      <c r="L65" s="331"/>
    </row>
    <row r="66" spans="1:12" s="57" customFormat="1" ht="15" customHeight="1" thickBot="1">
      <c r="A66" s="142" t="s">
        <v>101</v>
      </c>
      <c r="B66" s="56"/>
      <c r="C66" s="46"/>
      <c r="D66" s="251" t="s">
        <v>320</v>
      </c>
      <c r="E66" s="55" t="s">
        <v>156</v>
      </c>
      <c r="F66" s="55"/>
      <c r="G66" s="55"/>
      <c r="H66" s="129"/>
      <c r="I66" s="123">
        <v>2000</v>
      </c>
      <c r="J66" s="123">
        <v>2385</v>
      </c>
      <c r="K66" s="123">
        <v>2385</v>
      </c>
      <c r="L66" s="331">
        <f>K66/J66</f>
        <v>1</v>
      </c>
    </row>
    <row r="67" spans="1:12" s="57" customFormat="1" ht="15" customHeight="1" thickBot="1">
      <c r="A67" s="142" t="s">
        <v>102</v>
      </c>
      <c r="B67" s="56"/>
      <c r="C67" s="46"/>
      <c r="D67" s="251" t="s">
        <v>321</v>
      </c>
      <c r="E67" s="55" t="s">
        <v>233</v>
      </c>
      <c r="F67" s="55"/>
      <c r="G67" s="55"/>
      <c r="H67" s="129"/>
      <c r="I67" s="123"/>
      <c r="J67" s="123"/>
      <c r="K67" s="123"/>
      <c r="L67" s="331"/>
    </row>
    <row r="68" spans="1:12" s="57" customFormat="1" ht="15" customHeight="1" thickBot="1">
      <c r="A68" s="236" t="s">
        <v>103</v>
      </c>
      <c r="B68" s="237"/>
      <c r="C68" s="238"/>
      <c r="D68" s="252" t="s">
        <v>322</v>
      </c>
      <c r="E68" s="239" t="s">
        <v>330</v>
      </c>
      <c r="F68" s="239"/>
      <c r="G68" s="239"/>
      <c r="H68" s="240"/>
      <c r="I68" s="241">
        <f>I104-I62-I66</f>
        <v>56890</v>
      </c>
      <c r="J68" s="241">
        <f>J104-J62-J66</f>
        <v>57258</v>
      </c>
      <c r="K68" s="241">
        <v>23982</v>
      </c>
      <c r="L68" s="335">
        <f>K68/J68</f>
        <v>0.4188410353138426</v>
      </c>
    </row>
    <row r="69" spans="1:12" s="76" customFormat="1" ht="15" customHeight="1" thickBot="1">
      <c r="A69" s="142" t="s">
        <v>104</v>
      </c>
      <c r="B69" s="77"/>
      <c r="C69" s="78" t="s">
        <v>324</v>
      </c>
      <c r="D69" s="79" t="s">
        <v>323</v>
      </c>
      <c r="E69" s="79"/>
      <c r="F69" s="79"/>
      <c r="G69" s="79"/>
      <c r="H69" s="128"/>
      <c r="I69" s="81"/>
      <c r="J69" s="81"/>
      <c r="K69" s="124"/>
      <c r="L69" s="332"/>
    </row>
    <row r="70" spans="1:12" s="227" customFormat="1" ht="15" customHeight="1" thickBot="1">
      <c r="A70" s="142" t="s">
        <v>105</v>
      </c>
      <c r="B70" s="221"/>
      <c r="C70" s="222" t="s">
        <v>325</v>
      </c>
      <c r="D70" s="232" t="s">
        <v>327</v>
      </c>
      <c r="E70" s="233"/>
      <c r="F70" s="233"/>
      <c r="G70" s="233"/>
      <c r="H70" s="234"/>
      <c r="I70" s="235"/>
      <c r="J70" s="235"/>
      <c r="K70" s="235"/>
      <c r="L70" s="336"/>
    </row>
    <row r="71" spans="1:12" s="227" customFormat="1" ht="15" customHeight="1" thickBot="1">
      <c r="A71" s="142" t="s">
        <v>106</v>
      </c>
      <c r="B71" s="221"/>
      <c r="C71" s="222" t="s">
        <v>326</v>
      </c>
      <c r="D71" s="223" t="s">
        <v>328</v>
      </c>
      <c r="E71" s="224"/>
      <c r="F71" s="224"/>
      <c r="G71" s="224"/>
      <c r="H71" s="226"/>
      <c r="I71" s="225"/>
      <c r="J71" s="225"/>
      <c r="K71" s="225"/>
      <c r="L71" s="337"/>
    </row>
    <row r="72" spans="1:12" s="76" customFormat="1" ht="30" customHeight="1" thickBot="1">
      <c r="A72" s="142" t="s">
        <v>107</v>
      </c>
      <c r="B72" s="408" t="s">
        <v>442</v>
      </c>
      <c r="C72" s="409"/>
      <c r="D72" s="409"/>
      <c r="E72" s="409"/>
      <c r="F72" s="409"/>
      <c r="G72" s="409"/>
      <c r="H72" s="409"/>
      <c r="I72" s="89">
        <f>SUM(I62,I63)</f>
        <v>81341</v>
      </c>
      <c r="J72" s="89">
        <f>SUM(J62,J63)</f>
        <v>85249</v>
      </c>
      <c r="K72" s="89">
        <f>SUM(K62,K63)</f>
        <v>47014</v>
      </c>
      <c r="L72" s="338">
        <f>K72/J72</f>
        <v>0.5514903400626401</v>
      </c>
    </row>
    <row r="73" spans="1:12" s="30" customFormat="1" ht="15" customHeight="1" thickBot="1">
      <c r="A73" s="142" t="s">
        <v>108</v>
      </c>
      <c r="B73" s="63"/>
      <c r="C73" s="63"/>
      <c r="D73" s="63"/>
      <c r="E73" s="63"/>
      <c r="F73" s="63"/>
      <c r="G73" s="63"/>
      <c r="H73" s="63"/>
      <c r="I73" s="63"/>
      <c r="J73" s="63"/>
      <c r="K73" s="63"/>
      <c r="L73" s="63"/>
    </row>
    <row r="74" spans="1:12" ht="124.5" customHeight="1" thickBot="1">
      <c r="A74" s="142" t="s">
        <v>109</v>
      </c>
      <c r="B74" s="410" t="s">
        <v>87</v>
      </c>
      <c r="C74" s="411"/>
      <c r="D74" s="411"/>
      <c r="E74" s="411"/>
      <c r="F74" s="411"/>
      <c r="G74" s="411"/>
      <c r="H74" s="412"/>
      <c r="I74" s="31" t="s">
        <v>499</v>
      </c>
      <c r="J74" s="31" t="s">
        <v>500</v>
      </c>
      <c r="K74" s="31" t="s">
        <v>507</v>
      </c>
      <c r="L74" s="31" t="s">
        <v>497</v>
      </c>
    </row>
    <row r="75" spans="1:12" s="96" customFormat="1" ht="16.5" thickBot="1">
      <c r="A75" s="142" t="s">
        <v>110</v>
      </c>
      <c r="B75" s="93" t="s">
        <v>79</v>
      </c>
      <c r="C75" s="94" t="s">
        <v>331</v>
      </c>
      <c r="D75" s="94"/>
      <c r="E75" s="94"/>
      <c r="F75" s="94"/>
      <c r="G75" s="94"/>
      <c r="H75" s="94"/>
      <c r="I75" s="95">
        <f>SUM(I76:I80)</f>
        <v>79626</v>
      </c>
      <c r="J75" s="95">
        <f>SUM(J76:J80)</f>
        <v>82253</v>
      </c>
      <c r="K75" s="95">
        <f>SUM(K76:K80)</f>
        <v>41139</v>
      </c>
      <c r="L75" s="339">
        <f>K75/J75</f>
        <v>0.5001519701409067</v>
      </c>
    </row>
    <row r="76" spans="1:12" s="96" customFormat="1" ht="16.5" thickBot="1">
      <c r="A76" s="142" t="s">
        <v>111</v>
      </c>
      <c r="B76" s="97"/>
      <c r="C76" s="98" t="s">
        <v>332</v>
      </c>
      <c r="D76" s="99" t="s">
        <v>85</v>
      </c>
      <c r="E76" s="99"/>
      <c r="F76" s="99"/>
      <c r="G76" s="99"/>
      <c r="H76" s="100"/>
      <c r="I76" s="101">
        <v>19901</v>
      </c>
      <c r="J76" s="101">
        <v>19901</v>
      </c>
      <c r="K76" s="101">
        <v>7264</v>
      </c>
      <c r="L76" s="340">
        <f>K76/J76</f>
        <v>0.36500678357871463</v>
      </c>
    </row>
    <row r="77" spans="1:12" s="96" customFormat="1" ht="16.5" thickBot="1">
      <c r="A77" s="142" t="s">
        <v>112</v>
      </c>
      <c r="B77" s="97"/>
      <c r="C77" s="98" t="s">
        <v>333</v>
      </c>
      <c r="D77" s="102" t="s">
        <v>157</v>
      </c>
      <c r="E77" s="103"/>
      <c r="F77" s="102"/>
      <c r="G77" s="102"/>
      <c r="H77" s="104"/>
      <c r="I77" s="105">
        <v>2703</v>
      </c>
      <c r="J77" s="105">
        <v>2703</v>
      </c>
      <c r="K77" s="105">
        <v>983</v>
      </c>
      <c r="L77" s="341">
        <f>K77/J77</f>
        <v>0.363669996300407</v>
      </c>
    </row>
    <row r="78" spans="1:12" s="96" customFormat="1" ht="16.5" thickBot="1">
      <c r="A78" s="142" t="s">
        <v>113</v>
      </c>
      <c r="B78" s="97"/>
      <c r="C78" s="98" t="s">
        <v>333</v>
      </c>
      <c r="D78" s="102" t="s">
        <v>158</v>
      </c>
      <c r="E78" s="103"/>
      <c r="F78" s="102"/>
      <c r="G78" s="102"/>
      <c r="H78" s="104"/>
      <c r="I78" s="105">
        <v>53696</v>
      </c>
      <c r="J78" s="105">
        <v>56323</v>
      </c>
      <c r="K78" s="105">
        <v>30892</v>
      </c>
      <c r="L78" s="341">
        <f>K78/J78</f>
        <v>0.5484793068551036</v>
      </c>
    </row>
    <row r="79" spans="1:12" s="96" customFormat="1" ht="16.5" thickBot="1">
      <c r="A79" s="142" t="s">
        <v>114</v>
      </c>
      <c r="B79" s="97"/>
      <c r="C79" s="98" t="s">
        <v>334</v>
      </c>
      <c r="D79" s="106" t="s">
        <v>165</v>
      </c>
      <c r="E79" s="107"/>
      <c r="F79" s="107"/>
      <c r="G79" s="106"/>
      <c r="H79" s="108"/>
      <c r="I79" s="117"/>
      <c r="J79" s="117"/>
      <c r="K79" s="117"/>
      <c r="L79" s="342"/>
    </row>
    <row r="80" spans="1:12" s="96" customFormat="1" ht="16.5" thickBot="1">
      <c r="A80" s="142" t="s">
        <v>115</v>
      </c>
      <c r="B80" s="97"/>
      <c r="C80" s="98" t="s">
        <v>335</v>
      </c>
      <c r="D80" s="102" t="s">
        <v>159</v>
      </c>
      <c r="E80" s="103"/>
      <c r="F80" s="102"/>
      <c r="G80" s="102"/>
      <c r="H80" s="104"/>
      <c r="I80" s="105">
        <f>SUM(I81:I86)</f>
        <v>3326</v>
      </c>
      <c r="J80" s="105">
        <f>SUM(J81:J86)</f>
        <v>3326</v>
      </c>
      <c r="K80" s="105">
        <f>SUM(K81:K86)</f>
        <v>2000</v>
      </c>
      <c r="L80" s="341">
        <f>K80/J80</f>
        <v>0.6013229104028863</v>
      </c>
    </row>
    <row r="81" spans="1:12" s="141" customFormat="1" ht="15" thickBot="1">
      <c r="A81" s="142" t="s">
        <v>116</v>
      </c>
      <c r="B81" s="64"/>
      <c r="C81" s="65"/>
      <c r="D81" s="66" t="s">
        <v>336</v>
      </c>
      <c r="E81" s="67" t="s">
        <v>194</v>
      </c>
      <c r="F81" s="67"/>
      <c r="G81" s="67"/>
      <c r="H81" s="68"/>
      <c r="I81" s="51">
        <v>2000</v>
      </c>
      <c r="J81" s="51">
        <v>2000</v>
      </c>
      <c r="K81" s="51">
        <v>2000</v>
      </c>
      <c r="L81" s="343">
        <f>K81/J81</f>
        <v>1</v>
      </c>
    </row>
    <row r="82" spans="1:12" s="141" customFormat="1" ht="15" thickBot="1">
      <c r="A82" s="142" t="s">
        <v>117</v>
      </c>
      <c r="B82" s="64"/>
      <c r="C82" s="65"/>
      <c r="D82" s="66" t="s">
        <v>337</v>
      </c>
      <c r="E82" s="67" t="s">
        <v>188</v>
      </c>
      <c r="F82" s="67"/>
      <c r="G82" s="67"/>
      <c r="H82" s="68"/>
      <c r="I82" s="51">
        <v>1326</v>
      </c>
      <c r="J82" s="51">
        <v>1326</v>
      </c>
      <c r="K82" s="51">
        <v>0</v>
      </c>
      <c r="L82" s="343">
        <f>K82/J82</f>
        <v>0</v>
      </c>
    </row>
    <row r="83" spans="1:12" s="141" customFormat="1" ht="15" thickBot="1">
      <c r="A83" s="142" t="s">
        <v>118</v>
      </c>
      <c r="B83" s="64"/>
      <c r="C83" s="65"/>
      <c r="D83" s="66" t="s">
        <v>338</v>
      </c>
      <c r="E83" s="67" t="s">
        <v>187</v>
      </c>
      <c r="F83" s="33"/>
      <c r="G83" s="67"/>
      <c r="H83" s="68"/>
      <c r="I83" s="51"/>
      <c r="J83" s="51"/>
      <c r="K83" s="51"/>
      <c r="L83" s="343"/>
    </row>
    <row r="84" spans="1:12" s="141" customFormat="1" ht="15" thickBot="1">
      <c r="A84" s="142" t="s">
        <v>119</v>
      </c>
      <c r="B84" s="64"/>
      <c r="C84" s="65"/>
      <c r="D84" s="66" t="s">
        <v>339</v>
      </c>
      <c r="E84" s="69" t="s">
        <v>190</v>
      </c>
      <c r="F84" s="50"/>
      <c r="G84" s="69"/>
      <c r="H84" s="70"/>
      <c r="I84" s="52"/>
      <c r="J84" s="52"/>
      <c r="K84" s="52"/>
      <c r="L84" s="344"/>
    </row>
    <row r="85" spans="1:12" s="141" customFormat="1" ht="15" thickBot="1">
      <c r="A85" s="142" t="s">
        <v>120</v>
      </c>
      <c r="B85" s="64"/>
      <c r="C85" s="65"/>
      <c r="D85" s="66" t="s">
        <v>340</v>
      </c>
      <c r="E85" s="67" t="s">
        <v>189</v>
      </c>
      <c r="F85" s="33"/>
      <c r="G85" s="67"/>
      <c r="H85" s="68"/>
      <c r="I85" s="51"/>
      <c r="J85" s="51"/>
      <c r="K85" s="51"/>
      <c r="L85" s="343"/>
    </row>
    <row r="86" spans="1:12" s="141" customFormat="1" ht="15" thickBot="1">
      <c r="A86" s="142" t="s">
        <v>121</v>
      </c>
      <c r="B86" s="64"/>
      <c r="C86" s="65"/>
      <c r="D86" s="66" t="s">
        <v>341</v>
      </c>
      <c r="E86" s="67" t="s">
        <v>86</v>
      </c>
      <c r="F86" s="33"/>
      <c r="G86" s="67"/>
      <c r="H86" s="68"/>
      <c r="I86" s="51"/>
      <c r="J86" s="51"/>
      <c r="K86" s="51"/>
      <c r="L86" s="343"/>
    </row>
    <row r="87" spans="1:12" s="96" customFormat="1" ht="16.5" thickBot="1">
      <c r="A87" s="142" t="s">
        <v>122</v>
      </c>
      <c r="B87" s="93" t="s">
        <v>82</v>
      </c>
      <c r="C87" s="94" t="s">
        <v>343</v>
      </c>
      <c r="D87" s="109"/>
      <c r="E87" s="109"/>
      <c r="F87" s="94"/>
      <c r="G87" s="94"/>
      <c r="H87" s="94"/>
      <c r="I87" s="95">
        <f>SUM(I88:I90)</f>
        <v>1715</v>
      </c>
      <c r="J87" s="95">
        <f>SUM(J88:J90)</f>
        <v>2996</v>
      </c>
      <c r="K87" s="95">
        <f>SUM(K88:K90)</f>
        <v>1687</v>
      </c>
      <c r="L87" s="339">
        <f>K87/J87</f>
        <v>0.5630841121495327</v>
      </c>
    </row>
    <row r="88" spans="1:12" s="96" customFormat="1" ht="16.5" thickBot="1">
      <c r="A88" s="142" t="s">
        <v>123</v>
      </c>
      <c r="B88" s="97"/>
      <c r="C88" s="98" t="s">
        <v>344</v>
      </c>
      <c r="D88" s="99" t="s">
        <v>141</v>
      </c>
      <c r="E88" s="99"/>
      <c r="F88" s="99"/>
      <c r="G88" s="99"/>
      <c r="H88" s="100"/>
      <c r="I88" s="101">
        <v>1715</v>
      </c>
      <c r="J88" s="101">
        <v>2996</v>
      </c>
      <c r="K88" s="101">
        <v>1687</v>
      </c>
      <c r="L88" s="340">
        <f>K88/J88</f>
        <v>0.5630841121495327</v>
      </c>
    </row>
    <row r="89" spans="1:12" s="96" customFormat="1" ht="16.5" thickBot="1">
      <c r="A89" s="142" t="s">
        <v>124</v>
      </c>
      <c r="B89" s="97"/>
      <c r="C89" s="98" t="s">
        <v>345</v>
      </c>
      <c r="D89" s="102" t="s">
        <v>94</v>
      </c>
      <c r="E89" s="102"/>
      <c r="F89" s="102"/>
      <c r="G89" s="102"/>
      <c r="H89" s="104"/>
      <c r="I89" s="105"/>
      <c r="J89" s="105"/>
      <c r="K89" s="105"/>
      <c r="L89" s="341"/>
    </row>
    <row r="90" spans="1:12" s="96" customFormat="1" ht="16.5" thickBot="1">
      <c r="A90" s="142" t="s">
        <v>125</v>
      </c>
      <c r="B90" s="97"/>
      <c r="C90" s="98" t="s">
        <v>346</v>
      </c>
      <c r="D90" s="102" t="s">
        <v>160</v>
      </c>
      <c r="E90" s="103"/>
      <c r="F90" s="102"/>
      <c r="G90" s="102"/>
      <c r="H90" s="104"/>
      <c r="I90" s="105">
        <f>SUM(I91:I94)</f>
        <v>0</v>
      </c>
      <c r="J90" s="105">
        <f>SUM(J91:J94)</f>
        <v>0</v>
      </c>
      <c r="K90" s="105">
        <f>SUM(K91:K94)</f>
        <v>0</v>
      </c>
      <c r="L90" s="341"/>
    </row>
    <row r="91" spans="1:12" s="141" customFormat="1" ht="15" thickBot="1">
      <c r="A91" s="142" t="s">
        <v>126</v>
      </c>
      <c r="B91" s="64"/>
      <c r="C91" s="71"/>
      <c r="D91" s="66" t="s">
        <v>347</v>
      </c>
      <c r="E91" s="67" t="s">
        <v>191</v>
      </c>
      <c r="F91" s="67"/>
      <c r="G91" s="67"/>
      <c r="H91" s="68"/>
      <c r="I91" s="51"/>
      <c r="J91" s="51"/>
      <c r="K91" s="51"/>
      <c r="L91" s="343"/>
    </row>
    <row r="92" spans="1:12" s="141" customFormat="1" ht="15" thickBot="1">
      <c r="A92" s="142" t="s">
        <v>127</v>
      </c>
      <c r="B92" s="64"/>
      <c r="C92" s="71"/>
      <c r="D92" s="66" t="s">
        <v>348</v>
      </c>
      <c r="E92" s="67" t="s">
        <v>161</v>
      </c>
      <c r="F92" s="67"/>
      <c r="G92" s="67"/>
      <c r="H92" s="68"/>
      <c r="I92" s="51"/>
      <c r="J92" s="51"/>
      <c r="K92" s="51"/>
      <c r="L92" s="343"/>
    </row>
    <row r="93" spans="1:12" s="141" customFormat="1" ht="15" thickBot="1">
      <c r="A93" s="142" t="s">
        <v>128</v>
      </c>
      <c r="B93" s="64"/>
      <c r="C93" s="71"/>
      <c r="D93" s="66" t="s">
        <v>349</v>
      </c>
      <c r="E93" s="67" t="s">
        <v>192</v>
      </c>
      <c r="F93" s="33"/>
      <c r="G93" s="67"/>
      <c r="H93" s="68"/>
      <c r="I93" s="51"/>
      <c r="J93" s="51"/>
      <c r="K93" s="51"/>
      <c r="L93" s="343"/>
    </row>
    <row r="94" spans="1:12" s="141" customFormat="1" ht="15" thickBot="1">
      <c r="A94" s="142" t="s">
        <v>129</v>
      </c>
      <c r="B94" s="64"/>
      <c r="C94" s="71"/>
      <c r="D94" s="66" t="s">
        <v>342</v>
      </c>
      <c r="E94" s="67" t="s">
        <v>162</v>
      </c>
      <c r="F94" s="33"/>
      <c r="G94" s="67"/>
      <c r="H94" s="68"/>
      <c r="I94" s="52"/>
      <c r="J94" s="52"/>
      <c r="K94" s="52"/>
      <c r="L94" s="344"/>
    </row>
    <row r="95" spans="1:12" s="92" customFormat="1" ht="30" customHeight="1" thickBot="1">
      <c r="A95" s="142" t="s">
        <v>130</v>
      </c>
      <c r="B95" s="413" t="s">
        <v>443</v>
      </c>
      <c r="C95" s="414"/>
      <c r="D95" s="414"/>
      <c r="E95" s="414"/>
      <c r="F95" s="414"/>
      <c r="G95" s="414"/>
      <c r="H95" s="415"/>
      <c r="I95" s="89">
        <f>SUM(I75,I87)</f>
        <v>81341</v>
      </c>
      <c r="J95" s="89">
        <f>SUM(J75,J87)</f>
        <v>85249</v>
      </c>
      <c r="K95" s="89">
        <f>SUM(K75,K87)</f>
        <v>42826</v>
      </c>
      <c r="L95" s="345">
        <f>K95/J95</f>
        <v>0.5023636640899013</v>
      </c>
    </row>
    <row r="96" spans="1:12" s="96" customFormat="1" ht="16.5" thickBot="1">
      <c r="A96" s="142" t="s">
        <v>131</v>
      </c>
      <c r="B96" s="93" t="s">
        <v>84</v>
      </c>
      <c r="C96" s="94" t="s">
        <v>350</v>
      </c>
      <c r="D96" s="94"/>
      <c r="E96" s="94"/>
      <c r="F96" s="94"/>
      <c r="G96" s="94"/>
      <c r="H96" s="94"/>
      <c r="I96" s="95">
        <f>SUM(I97:I103)</f>
        <v>0</v>
      </c>
      <c r="J96" s="95">
        <f>SUM(J97:J103)</f>
        <v>0</v>
      </c>
      <c r="K96" s="95">
        <f>SUM(K97:K103)</f>
        <v>0</v>
      </c>
      <c r="L96" s="339"/>
    </row>
    <row r="97" spans="1:12" s="96" customFormat="1" ht="16.5" thickBot="1">
      <c r="A97" s="142" t="s">
        <v>132</v>
      </c>
      <c r="B97" s="97"/>
      <c r="C97" s="112" t="s">
        <v>351</v>
      </c>
      <c r="D97" s="113" t="s">
        <v>355</v>
      </c>
      <c r="E97" s="113"/>
      <c r="F97" s="113"/>
      <c r="G97" s="113"/>
      <c r="H97" s="114"/>
      <c r="I97" s="118"/>
      <c r="J97" s="118"/>
      <c r="K97" s="118"/>
      <c r="L97" s="346"/>
    </row>
    <row r="98" spans="1:12" s="57" customFormat="1" ht="15" customHeight="1" thickBot="1">
      <c r="A98" s="142" t="s">
        <v>133</v>
      </c>
      <c r="B98" s="56"/>
      <c r="C98" s="46"/>
      <c r="D98" s="251" t="s">
        <v>359</v>
      </c>
      <c r="E98" s="55" t="s">
        <v>362</v>
      </c>
      <c r="F98" s="55"/>
      <c r="G98" s="55"/>
      <c r="H98" s="129"/>
      <c r="I98" s="123"/>
      <c r="J98" s="123"/>
      <c r="K98" s="123"/>
      <c r="L98" s="331"/>
    </row>
    <row r="99" spans="1:12" s="57" customFormat="1" ht="15" customHeight="1" thickBot="1">
      <c r="A99" s="142" t="s">
        <v>134</v>
      </c>
      <c r="B99" s="56"/>
      <c r="C99" s="46"/>
      <c r="D99" s="251" t="s">
        <v>360</v>
      </c>
      <c r="E99" s="55" t="s">
        <v>226</v>
      </c>
      <c r="F99" s="55"/>
      <c r="G99" s="55"/>
      <c r="H99" s="129"/>
      <c r="I99" s="123"/>
      <c r="J99" s="123"/>
      <c r="K99" s="123"/>
      <c r="L99" s="331"/>
    </row>
    <row r="100" spans="1:12" s="57" customFormat="1" ht="15" customHeight="1" thickBot="1">
      <c r="A100" s="142" t="s">
        <v>135</v>
      </c>
      <c r="B100" s="237"/>
      <c r="C100" s="238"/>
      <c r="D100" s="244" t="s">
        <v>361</v>
      </c>
      <c r="E100" s="239" t="s">
        <v>363</v>
      </c>
      <c r="F100" s="239"/>
      <c r="G100" s="239"/>
      <c r="H100" s="240"/>
      <c r="I100" s="241"/>
      <c r="J100" s="241"/>
      <c r="K100" s="241"/>
      <c r="L100" s="335"/>
    </row>
    <row r="101" spans="1:12" s="96" customFormat="1" ht="16.5" thickBot="1">
      <c r="A101" s="142" t="s">
        <v>136</v>
      </c>
      <c r="B101" s="97"/>
      <c r="C101" s="112" t="s">
        <v>352</v>
      </c>
      <c r="D101" s="102" t="s">
        <v>356</v>
      </c>
      <c r="E101" s="102"/>
      <c r="F101" s="102"/>
      <c r="G101" s="102"/>
      <c r="H101" s="104"/>
      <c r="I101" s="105"/>
      <c r="J101" s="105"/>
      <c r="K101" s="105"/>
      <c r="L101" s="341"/>
    </row>
    <row r="102" spans="1:12" s="96" customFormat="1" ht="16.5" thickBot="1">
      <c r="A102" s="142" t="s">
        <v>137</v>
      </c>
      <c r="B102" s="97"/>
      <c r="C102" s="112" t="s">
        <v>353</v>
      </c>
      <c r="D102" s="102" t="s">
        <v>357</v>
      </c>
      <c r="E102" s="102"/>
      <c r="F102" s="102"/>
      <c r="G102" s="102"/>
      <c r="H102" s="104"/>
      <c r="I102" s="249"/>
      <c r="J102" s="249"/>
      <c r="K102" s="249"/>
      <c r="L102" s="347"/>
    </row>
    <row r="103" spans="1:12" s="76" customFormat="1" ht="15" customHeight="1" thickBot="1">
      <c r="A103" s="142" t="s">
        <v>138</v>
      </c>
      <c r="B103" s="243"/>
      <c r="C103" s="242" t="s">
        <v>354</v>
      </c>
      <c r="D103" s="245" t="s">
        <v>358</v>
      </c>
      <c r="E103" s="246"/>
      <c r="F103" s="246"/>
      <c r="G103" s="246"/>
      <c r="H103" s="247"/>
      <c r="I103" s="248"/>
      <c r="J103" s="248"/>
      <c r="K103" s="248"/>
      <c r="L103" s="348"/>
    </row>
    <row r="104" spans="1:12" s="92" customFormat="1" ht="30" customHeight="1" thickBot="1">
      <c r="A104" s="142" t="s">
        <v>139</v>
      </c>
      <c r="B104" s="413" t="s">
        <v>444</v>
      </c>
      <c r="C104" s="414"/>
      <c r="D104" s="414"/>
      <c r="E104" s="414"/>
      <c r="F104" s="414"/>
      <c r="G104" s="414"/>
      <c r="H104" s="415"/>
      <c r="I104" s="115">
        <f>SUM(I95,I96)</f>
        <v>81341</v>
      </c>
      <c r="J104" s="115">
        <f>SUM(J95,J96)</f>
        <v>85249</v>
      </c>
      <c r="K104" s="115">
        <f>SUM(K95,K96)</f>
        <v>42826</v>
      </c>
      <c r="L104" s="349">
        <f>K104/J104</f>
        <v>0.5023636640899013</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76">
      <selection activeCell="L23" sqref="L8:L23"/>
    </sheetView>
  </sheetViews>
  <sheetFormatPr defaultColWidth="9.140625" defaultRowHeight="15"/>
  <cols>
    <col min="1" max="1" width="4.421875" style="36" customWidth="1"/>
    <col min="2" max="2" width="4.140625" style="140" customWidth="1"/>
    <col min="3" max="3" width="5.7109375" style="140" customWidth="1"/>
    <col min="4" max="5" width="8.7109375" style="140" customWidth="1"/>
    <col min="6" max="7" width="10.7109375" style="140" customWidth="1"/>
    <col min="8" max="8" width="92.57421875" style="140" customWidth="1"/>
    <col min="9" max="12" width="15.7109375" style="140" customWidth="1"/>
    <col min="13" max="16384" width="9.140625" style="140" customWidth="1"/>
  </cols>
  <sheetData>
    <row r="1" spans="9:12" ht="15" customHeight="1">
      <c r="I1" s="32"/>
      <c r="L1" s="32" t="s">
        <v>489</v>
      </c>
    </row>
    <row r="2" ht="15" customHeight="1"/>
    <row r="3" spans="9:12" ht="15" customHeight="1" thickBot="1">
      <c r="I3" s="32"/>
      <c r="L3" s="32" t="s">
        <v>8</v>
      </c>
    </row>
    <row r="4" spans="1:12" s="34" customFormat="1" ht="15" customHeight="1" thickBot="1">
      <c r="A4" s="142"/>
      <c r="B4" s="35" t="s">
        <v>9</v>
      </c>
      <c r="C4" s="35" t="s">
        <v>10</v>
      </c>
      <c r="D4" s="35" t="s">
        <v>11</v>
      </c>
      <c r="E4" s="399" t="s">
        <v>12</v>
      </c>
      <c r="F4" s="400"/>
      <c r="G4" s="400"/>
      <c r="H4" s="401"/>
      <c r="I4" s="35" t="s">
        <v>13</v>
      </c>
      <c r="J4" s="35" t="s">
        <v>88</v>
      </c>
      <c r="K4" s="35" t="s">
        <v>89</v>
      </c>
      <c r="L4" s="136" t="s">
        <v>90</v>
      </c>
    </row>
    <row r="5" spans="1:16" ht="42" customHeight="1" thickBot="1">
      <c r="A5" s="142" t="s">
        <v>14</v>
      </c>
      <c r="B5" s="416" t="s">
        <v>445</v>
      </c>
      <c r="C5" s="417"/>
      <c r="D5" s="417"/>
      <c r="E5" s="417"/>
      <c r="F5" s="417"/>
      <c r="G5" s="417"/>
      <c r="H5" s="417"/>
      <c r="I5" s="417"/>
      <c r="J5" s="417"/>
      <c r="K5" s="417"/>
      <c r="L5" s="417"/>
      <c r="M5" s="135"/>
      <c r="N5" s="135"/>
      <c r="O5" s="135"/>
      <c r="P5" s="135"/>
    </row>
    <row r="6" spans="1:12" ht="124.5" customHeight="1" thickBot="1">
      <c r="A6" s="142" t="s">
        <v>15</v>
      </c>
      <c r="B6" s="410" t="s">
        <v>87</v>
      </c>
      <c r="C6" s="411"/>
      <c r="D6" s="411"/>
      <c r="E6" s="411"/>
      <c r="F6" s="411"/>
      <c r="G6" s="411"/>
      <c r="H6" s="412"/>
      <c r="I6" s="31" t="s">
        <v>499</v>
      </c>
      <c r="J6" s="31" t="s">
        <v>500</v>
      </c>
      <c r="K6" s="31" t="s">
        <v>507</v>
      </c>
      <c r="L6" s="31" t="s">
        <v>497</v>
      </c>
    </row>
    <row r="7" spans="1:12" s="76" customFormat="1" ht="15" customHeight="1" thickBot="1">
      <c r="A7" s="142" t="s">
        <v>16</v>
      </c>
      <c r="B7" s="72" t="s">
        <v>79</v>
      </c>
      <c r="C7" s="73" t="s">
        <v>239</v>
      </c>
      <c r="D7" s="74"/>
      <c r="E7" s="74"/>
      <c r="F7" s="74"/>
      <c r="G7" s="74"/>
      <c r="H7" s="127"/>
      <c r="I7" s="75">
        <f>SUM(I8,I15,I25,I37)</f>
        <v>16548</v>
      </c>
      <c r="J7" s="75">
        <f>SUM(J8,J15,J25,J37)</f>
        <v>16548</v>
      </c>
      <c r="K7" s="121">
        <f>SUM(K8,K15,K25,K37)</f>
        <v>7889</v>
      </c>
      <c r="L7" s="358">
        <f>K7/J7</f>
        <v>0.4767343485617597</v>
      </c>
    </row>
    <row r="8" spans="1:12" s="76" customFormat="1" ht="15" customHeight="1" thickBot="1">
      <c r="A8" s="142" t="s">
        <v>17</v>
      </c>
      <c r="B8" s="77"/>
      <c r="C8" s="78" t="s">
        <v>240</v>
      </c>
      <c r="D8" s="82" t="s">
        <v>151</v>
      </c>
      <c r="E8" s="83"/>
      <c r="F8" s="83"/>
      <c r="G8" s="83"/>
      <c r="H8" s="128"/>
      <c r="I8" s="122">
        <f>SUM(I9:I14)</f>
        <v>0</v>
      </c>
      <c r="J8" s="122">
        <f>SUM(J9:J14)</f>
        <v>0</v>
      </c>
      <c r="K8" s="122">
        <f>SUM(K9:K14)</f>
        <v>0</v>
      </c>
      <c r="L8" s="359"/>
    </row>
    <row r="9" spans="1:12" s="57" customFormat="1" ht="15" customHeight="1" thickBot="1">
      <c r="A9" s="142" t="s">
        <v>18</v>
      </c>
      <c r="B9" s="56"/>
      <c r="C9" s="58"/>
      <c r="D9" s="250" t="s">
        <v>241</v>
      </c>
      <c r="E9" s="422" t="s">
        <v>167</v>
      </c>
      <c r="F9" s="422"/>
      <c r="G9" s="422"/>
      <c r="H9" s="423"/>
      <c r="I9" s="123"/>
      <c r="J9" s="123"/>
      <c r="K9" s="123"/>
      <c r="L9" s="331"/>
    </row>
    <row r="10" spans="1:12" s="57" customFormat="1" ht="15" customHeight="1" thickBot="1">
      <c r="A10" s="142" t="s">
        <v>19</v>
      </c>
      <c r="B10" s="56"/>
      <c r="C10" s="58"/>
      <c r="D10" s="251" t="s">
        <v>242</v>
      </c>
      <c r="E10" s="138" t="s">
        <v>193</v>
      </c>
      <c r="F10" s="137"/>
      <c r="G10" s="137"/>
      <c r="H10" s="139"/>
      <c r="I10" s="123"/>
      <c r="J10" s="123"/>
      <c r="K10" s="123"/>
      <c r="L10" s="331"/>
    </row>
    <row r="11" spans="1:12" s="57" customFormat="1" ht="15" customHeight="1" thickBot="1">
      <c r="A11" s="142" t="s">
        <v>20</v>
      </c>
      <c r="B11" s="56"/>
      <c r="C11" s="58"/>
      <c r="D11" s="251" t="s">
        <v>243</v>
      </c>
      <c r="E11" s="138" t="s">
        <v>247</v>
      </c>
      <c r="F11" s="137"/>
      <c r="G11" s="137"/>
      <c r="H11" s="139"/>
      <c r="I11" s="123"/>
      <c r="J11" s="123"/>
      <c r="K11" s="123"/>
      <c r="L11" s="331"/>
    </row>
    <row r="12" spans="1:12" s="57" customFormat="1" ht="15" customHeight="1" thickBot="1">
      <c r="A12" s="142" t="s">
        <v>21</v>
      </c>
      <c r="B12" s="56"/>
      <c r="C12" s="58"/>
      <c r="D12" s="251" t="s">
        <v>245</v>
      </c>
      <c r="E12" s="138" t="s">
        <v>248</v>
      </c>
      <c r="F12" s="137"/>
      <c r="G12" s="137"/>
      <c r="H12" s="139"/>
      <c r="I12" s="123"/>
      <c r="J12" s="123"/>
      <c r="K12" s="123"/>
      <c r="L12" s="331"/>
    </row>
    <row r="13" spans="1:12" s="57" customFormat="1" ht="15" customHeight="1" thickBot="1">
      <c r="A13" s="142" t="s">
        <v>22</v>
      </c>
      <c r="B13" s="56"/>
      <c r="C13" s="58"/>
      <c r="D13" s="251" t="s">
        <v>246</v>
      </c>
      <c r="E13" s="138" t="s">
        <v>249</v>
      </c>
      <c r="F13" s="137"/>
      <c r="G13" s="137"/>
      <c r="H13" s="139"/>
      <c r="I13" s="123"/>
      <c r="J13" s="123"/>
      <c r="K13" s="123"/>
      <c r="L13" s="331"/>
    </row>
    <row r="14" spans="1:12" s="57" customFormat="1" ht="15" customHeight="1" thickBot="1">
      <c r="A14" s="142" t="s">
        <v>23</v>
      </c>
      <c r="B14" s="56"/>
      <c r="C14" s="58"/>
      <c r="D14" s="250" t="s">
        <v>244</v>
      </c>
      <c r="E14" s="55" t="s">
        <v>168</v>
      </c>
      <c r="F14" s="59"/>
      <c r="G14" s="59"/>
      <c r="H14" s="129"/>
      <c r="I14" s="123"/>
      <c r="J14" s="123"/>
      <c r="K14" s="123"/>
      <c r="L14" s="331"/>
    </row>
    <row r="15" spans="1:12" s="76" customFormat="1" ht="15" customHeight="1" thickBot="1">
      <c r="A15" s="142" t="s">
        <v>24</v>
      </c>
      <c r="B15" s="77"/>
      <c r="C15" s="78" t="s">
        <v>250</v>
      </c>
      <c r="D15" s="79" t="s">
        <v>81</v>
      </c>
      <c r="E15" s="80"/>
      <c r="F15" s="80"/>
      <c r="G15" s="80"/>
      <c r="H15" s="130"/>
      <c r="I15" s="81">
        <f>SUM(I16:I24)</f>
        <v>0</v>
      </c>
      <c r="J15" s="81">
        <f>SUM(J16:J24)</f>
        <v>0</v>
      </c>
      <c r="K15" s="124">
        <f>SUM(K16:K24)</f>
        <v>0</v>
      </c>
      <c r="L15" s="360"/>
    </row>
    <row r="16" spans="1:12" s="30" customFormat="1" ht="15" customHeight="1" thickBot="1">
      <c r="A16" s="142" t="s">
        <v>25</v>
      </c>
      <c r="B16" s="27"/>
      <c r="C16" s="28"/>
      <c r="D16" s="54" t="s">
        <v>251</v>
      </c>
      <c r="E16" s="55" t="s">
        <v>170</v>
      </c>
      <c r="F16" s="29"/>
      <c r="G16" s="29"/>
      <c r="H16" s="131"/>
      <c r="I16" s="123"/>
      <c r="J16" s="123"/>
      <c r="K16" s="123"/>
      <c r="L16" s="331"/>
    </row>
    <row r="17" spans="1:12" s="30" customFormat="1" ht="15" customHeight="1" thickBot="1">
      <c r="A17" s="142" t="s">
        <v>26</v>
      </c>
      <c r="B17" s="27"/>
      <c r="C17" s="28"/>
      <c r="D17" s="54" t="s">
        <v>252</v>
      </c>
      <c r="E17" s="55" t="s">
        <v>256</v>
      </c>
      <c r="F17" s="29"/>
      <c r="G17" s="29"/>
      <c r="H17" s="131"/>
      <c r="I17" s="123"/>
      <c r="J17" s="123"/>
      <c r="K17" s="123"/>
      <c r="L17" s="331"/>
    </row>
    <row r="18" spans="1:12" s="30" customFormat="1" ht="15" customHeight="1" thickBot="1">
      <c r="A18" s="142" t="s">
        <v>27</v>
      </c>
      <c r="B18" s="27"/>
      <c r="C18" s="28"/>
      <c r="D18" s="54" t="s">
        <v>253</v>
      </c>
      <c r="E18" s="55" t="s">
        <v>257</v>
      </c>
      <c r="F18" s="29"/>
      <c r="G18" s="29"/>
      <c r="H18" s="131"/>
      <c r="I18" s="123"/>
      <c r="J18" s="123"/>
      <c r="K18" s="123"/>
      <c r="L18" s="331"/>
    </row>
    <row r="19" spans="1:12" s="30" customFormat="1" ht="15" customHeight="1" thickBot="1">
      <c r="A19" s="142" t="s">
        <v>28</v>
      </c>
      <c r="B19" s="27"/>
      <c r="C19" s="28"/>
      <c r="D19" s="54" t="s">
        <v>254</v>
      </c>
      <c r="E19" s="55" t="s">
        <v>171</v>
      </c>
      <c r="F19" s="29"/>
      <c r="G19" s="29"/>
      <c r="H19" s="131"/>
      <c r="I19" s="123"/>
      <c r="J19" s="123"/>
      <c r="K19" s="123"/>
      <c r="L19" s="331"/>
    </row>
    <row r="20" spans="1:12" s="30" customFormat="1" ht="15" customHeight="1" thickBot="1">
      <c r="A20" s="142" t="s">
        <v>29</v>
      </c>
      <c r="B20" s="27"/>
      <c r="C20" s="28"/>
      <c r="D20" s="54" t="s">
        <v>258</v>
      </c>
      <c r="E20" s="55" t="s">
        <v>172</v>
      </c>
      <c r="F20" s="29"/>
      <c r="G20" s="29"/>
      <c r="H20" s="131"/>
      <c r="I20" s="123"/>
      <c r="J20" s="123"/>
      <c r="K20" s="123"/>
      <c r="L20" s="331"/>
    </row>
    <row r="21" spans="1:12" s="30" customFormat="1" ht="15" customHeight="1" thickBot="1">
      <c r="A21" s="142" t="s">
        <v>30</v>
      </c>
      <c r="B21" s="27"/>
      <c r="C21" s="28"/>
      <c r="D21" s="54" t="s">
        <v>259</v>
      </c>
      <c r="E21" s="55" t="s">
        <v>232</v>
      </c>
      <c r="F21" s="29"/>
      <c r="G21" s="29"/>
      <c r="H21" s="131"/>
      <c r="I21" s="123"/>
      <c r="J21" s="123"/>
      <c r="K21" s="123"/>
      <c r="L21" s="331"/>
    </row>
    <row r="22" spans="1:12" s="30" customFormat="1" ht="15" customHeight="1" thickBot="1">
      <c r="A22" s="142" t="s">
        <v>31</v>
      </c>
      <c r="B22" s="27"/>
      <c r="C22" s="28"/>
      <c r="D22" s="54" t="s">
        <v>260</v>
      </c>
      <c r="E22" s="55" t="s">
        <v>173</v>
      </c>
      <c r="F22" s="29"/>
      <c r="G22" s="29"/>
      <c r="H22" s="131"/>
      <c r="I22" s="123"/>
      <c r="J22" s="123"/>
      <c r="K22" s="123"/>
      <c r="L22" s="331"/>
    </row>
    <row r="23" spans="1:12" s="30" customFormat="1" ht="15" customHeight="1" thickBot="1">
      <c r="A23" s="142" t="s">
        <v>32</v>
      </c>
      <c r="B23" s="27"/>
      <c r="C23" s="28"/>
      <c r="D23" s="54" t="s">
        <v>261</v>
      </c>
      <c r="E23" s="55" t="s">
        <v>174</v>
      </c>
      <c r="F23" s="29"/>
      <c r="G23" s="29"/>
      <c r="H23" s="131"/>
      <c r="I23" s="123"/>
      <c r="J23" s="123"/>
      <c r="K23" s="123"/>
      <c r="L23" s="331"/>
    </row>
    <row r="24" spans="1:12" s="30" customFormat="1" ht="15" customHeight="1" thickBot="1">
      <c r="A24" s="142" t="s">
        <v>33</v>
      </c>
      <c r="B24" s="27"/>
      <c r="C24" s="28"/>
      <c r="D24" s="54" t="s">
        <v>255</v>
      </c>
      <c r="E24" s="55" t="s">
        <v>150</v>
      </c>
      <c r="F24" s="29"/>
      <c r="G24" s="29"/>
      <c r="H24" s="131"/>
      <c r="I24" s="123"/>
      <c r="J24" s="123"/>
      <c r="K24" s="123"/>
      <c r="L24" s="331"/>
    </row>
    <row r="25" spans="1:12" s="76" customFormat="1" ht="15" customHeight="1" thickBot="1">
      <c r="A25" s="142" t="s">
        <v>34</v>
      </c>
      <c r="B25" s="77"/>
      <c r="C25" s="78" t="s">
        <v>262</v>
      </c>
      <c r="D25" s="79" t="s">
        <v>80</v>
      </c>
      <c r="E25" s="80"/>
      <c r="F25" s="80"/>
      <c r="G25" s="80"/>
      <c r="H25" s="130"/>
      <c r="I25" s="81">
        <f>SUM(I26:I36)</f>
        <v>15248</v>
      </c>
      <c r="J25" s="81">
        <f>SUM(J26:J36)</f>
        <v>15248</v>
      </c>
      <c r="K25" s="124">
        <f>SUM(K26:K36)</f>
        <v>6653</v>
      </c>
      <c r="L25" s="360">
        <f>K25/J25</f>
        <v>0.4363195173137461</v>
      </c>
    </row>
    <row r="26" spans="1:12" s="57" customFormat="1" ht="15" customHeight="1" thickBot="1">
      <c r="A26" s="142" t="s">
        <v>35</v>
      </c>
      <c r="B26" s="56"/>
      <c r="C26" s="58"/>
      <c r="D26" s="251" t="s">
        <v>263</v>
      </c>
      <c r="E26" s="55" t="s">
        <v>175</v>
      </c>
      <c r="F26" s="55"/>
      <c r="G26" s="55"/>
      <c r="H26" s="62"/>
      <c r="I26" s="123"/>
      <c r="J26" s="123"/>
      <c r="K26" s="123"/>
      <c r="L26" s="331"/>
    </row>
    <row r="27" spans="1:12" s="57" customFormat="1" ht="15" customHeight="1" thickBot="1">
      <c r="A27" s="142" t="s">
        <v>36</v>
      </c>
      <c r="B27" s="56"/>
      <c r="C27" s="58"/>
      <c r="D27" s="251" t="s">
        <v>264</v>
      </c>
      <c r="E27" s="55" t="s">
        <v>176</v>
      </c>
      <c r="F27" s="55"/>
      <c r="G27" s="55"/>
      <c r="H27" s="62"/>
      <c r="I27" s="123">
        <v>400</v>
      </c>
      <c r="J27" s="123">
        <v>400</v>
      </c>
      <c r="K27" s="123">
        <v>377</v>
      </c>
      <c r="L27" s="331">
        <f>K27/J27</f>
        <v>0.9425</v>
      </c>
    </row>
    <row r="28" spans="1:12" s="57" customFormat="1" ht="15" customHeight="1" thickBot="1">
      <c r="A28" s="142" t="s">
        <v>37</v>
      </c>
      <c r="B28" s="56"/>
      <c r="C28" s="58"/>
      <c r="D28" s="251" t="s">
        <v>265</v>
      </c>
      <c r="E28" s="48" t="s">
        <v>177</v>
      </c>
      <c r="F28" s="48"/>
      <c r="G28" s="48"/>
      <c r="H28" s="62"/>
      <c r="I28" s="123"/>
      <c r="J28" s="123"/>
      <c r="K28" s="123"/>
      <c r="L28" s="331"/>
    </row>
    <row r="29" spans="1:12" s="57" customFormat="1" ht="15" customHeight="1" thickBot="1">
      <c r="A29" s="142" t="s">
        <v>38</v>
      </c>
      <c r="B29" s="56"/>
      <c r="C29" s="58"/>
      <c r="D29" s="251" t="s">
        <v>266</v>
      </c>
      <c r="E29" s="48" t="s">
        <v>178</v>
      </c>
      <c r="F29" s="55"/>
      <c r="G29" s="55"/>
      <c r="H29" s="129"/>
      <c r="I29" s="123"/>
      <c r="J29" s="123"/>
      <c r="K29" s="123"/>
      <c r="L29" s="331"/>
    </row>
    <row r="30" spans="1:12" s="57" customFormat="1" ht="15" customHeight="1" thickBot="1">
      <c r="A30" s="142" t="s">
        <v>39</v>
      </c>
      <c r="B30" s="56"/>
      <c r="C30" s="58"/>
      <c r="D30" s="251" t="s">
        <v>267</v>
      </c>
      <c r="E30" s="48" t="s">
        <v>179</v>
      </c>
      <c r="F30" s="55"/>
      <c r="G30" s="55"/>
      <c r="H30" s="129"/>
      <c r="I30" s="123">
        <v>8000</v>
      </c>
      <c r="J30" s="123">
        <v>8000</v>
      </c>
      <c r="K30" s="123">
        <v>4241</v>
      </c>
      <c r="L30" s="331">
        <f>K30/J30</f>
        <v>0.530125</v>
      </c>
    </row>
    <row r="31" spans="1:12" s="57" customFormat="1" ht="15" customHeight="1" thickBot="1">
      <c r="A31" s="142" t="s">
        <v>40</v>
      </c>
      <c r="B31" s="56"/>
      <c r="C31" s="58"/>
      <c r="D31" s="251" t="s">
        <v>268</v>
      </c>
      <c r="E31" s="48" t="s">
        <v>180</v>
      </c>
      <c r="F31" s="55"/>
      <c r="G31" s="55"/>
      <c r="H31" s="129"/>
      <c r="I31" s="123">
        <v>2268</v>
      </c>
      <c r="J31" s="123">
        <v>2268</v>
      </c>
      <c r="K31" s="123">
        <v>1247</v>
      </c>
      <c r="L31" s="331">
        <f>K31/J31</f>
        <v>0.5498236331569665</v>
      </c>
    </row>
    <row r="32" spans="1:12" s="57" customFormat="1" ht="15" customHeight="1" thickBot="1">
      <c r="A32" s="142" t="s">
        <v>41</v>
      </c>
      <c r="B32" s="56"/>
      <c r="C32" s="58"/>
      <c r="D32" s="251" t="s">
        <v>269</v>
      </c>
      <c r="E32" s="48" t="s">
        <v>181</v>
      </c>
      <c r="F32" s="55"/>
      <c r="G32" s="55"/>
      <c r="H32" s="129"/>
      <c r="I32" s="123">
        <v>4500</v>
      </c>
      <c r="J32" s="123">
        <v>4500</v>
      </c>
      <c r="K32" s="123">
        <v>491</v>
      </c>
      <c r="L32" s="331">
        <f>K32/J32</f>
        <v>0.10911111111111112</v>
      </c>
    </row>
    <row r="33" spans="1:12" s="57" customFormat="1" ht="15" customHeight="1" thickBot="1">
      <c r="A33" s="142" t="s">
        <v>42</v>
      </c>
      <c r="B33" s="56"/>
      <c r="C33" s="58"/>
      <c r="D33" s="251" t="s">
        <v>270</v>
      </c>
      <c r="E33" s="48" t="s">
        <v>271</v>
      </c>
      <c r="F33" s="55"/>
      <c r="G33" s="55"/>
      <c r="H33" s="129"/>
      <c r="I33" s="123">
        <v>40</v>
      </c>
      <c r="J33" s="123">
        <v>40</v>
      </c>
      <c r="K33" s="123">
        <v>101</v>
      </c>
      <c r="L33" s="331">
        <f>K33/J33</f>
        <v>2.525</v>
      </c>
    </row>
    <row r="34" spans="1:12" s="57" customFormat="1" ht="15" customHeight="1" thickBot="1">
      <c r="A34" s="142" t="s">
        <v>43</v>
      </c>
      <c r="B34" s="56"/>
      <c r="C34" s="58"/>
      <c r="D34" s="251" t="s">
        <v>272</v>
      </c>
      <c r="E34" s="48" t="s">
        <v>275</v>
      </c>
      <c r="F34" s="55"/>
      <c r="G34" s="55"/>
      <c r="H34" s="129"/>
      <c r="I34" s="123"/>
      <c r="J34" s="123"/>
      <c r="K34" s="123"/>
      <c r="L34" s="331"/>
    </row>
    <row r="35" spans="1:12" s="57" customFormat="1" ht="15" customHeight="1" thickBot="1">
      <c r="A35" s="142" t="s">
        <v>44</v>
      </c>
      <c r="B35" s="56"/>
      <c r="C35" s="58"/>
      <c r="D35" s="251" t="s">
        <v>273</v>
      </c>
      <c r="E35" s="48" t="s">
        <v>276</v>
      </c>
      <c r="F35" s="55"/>
      <c r="G35" s="55"/>
      <c r="H35" s="129"/>
      <c r="I35" s="123"/>
      <c r="J35" s="123"/>
      <c r="K35" s="123"/>
      <c r="L35" s="331"/>
    </row>
    <row r="36" spans="1:12" s="57" customFormat="1" ht="15" customHeight="1" thickBot="1">
      <c r="A36" s="142" t="s">
        <v>45</v>
      </c>
      <c r="B36" s="56"/>
      <c r="C36" s="58"/>
      <c r="D36" s="251" t="s">
        <v>274</v>
      </c>
      <c r="E36" s="48" t="s">
        <v>182</v>
      </c>
      <c r="F36" s="55"/>
      <c r="G36" s="55"/>
      <c r="H36" s="129"/>
      <c r="I36" s="123">
        <v>40</v>
      </c>
      <c r="J36" s="123">
        <v>40</v>
      </c>
      <c r="K36" s="123">
        <v>196</v>
      </c>
      <c r="L36" s="331">
        <f>K36/J36</f>
        <v>4.9</v>
      </c>
    </row>
    <row r="37" spans="1:12" s="76" customFormat="1" ht="15" customHeight="1" thickBot="1">
      <c r="A37" s="142" t="s">
        <v>46</v>
      </c>
      <c r="B37" s="77"/>
      <c r="C37" s="78" t="s">
        <v>277</v>
      </c>
      <c r="D37" s="82" t="s">
        <v>152</v>
      </c>
      <c r="E37" s="83"/>
      <c r="F37" s="80"/>
      <c r="G37" s="80"/>
      <c r="H37" s="130"/>
      <c r="I37" s="81">
        <f>SUM(I38:I42)</f>
        <v>1300</v>
      </c>
      <c r="J37" s="81">
        <f>SUM(J38:J42)</f>
        <v>1300</v>
      </c>
      <c r="K37" s="124">
        <f>SUM(K38:K42)</f>
        <v>1236</v>
      </c>
      <c r="L37" s="360">
        <f>K37/J37</f>
        <v>0.9507692307692308</v>
      </c>
    </row>
    <row r="38" spans="1:12" s="47" customFormat="1" ht="15" customHeight="1" thickBot="1">
      <c r="A38" s="142" t="s">
        <v>47</v>
      </c>
      <c r="B38" s="45"/>
      <c r="C38" s="60"/>
      <c r="D38" s="250" t="s">
        <v>299</v>
      </c>
      <c r="E38" s="138" t="s">
        <v>309</v>
      </c>
      <c r="F38" s="61"/>
      <c r="G38" s="49"/>
      <c r="H38" s="132"/>
      <c r="I38" s="123"/>
      <c r="J38" s="123"/>
      <c r="K38" s="123"/>
      <c r="L38" s="331"/>
    </row>
    <row r="39" spans="1:12" s="47" customFormat="1" ht="15" customHeight="1" thickBot="1">
      <c r="A39" s="142" t="s">
        <v>48</v>
      </c>
      <c r="B39" s="45"/>
      <c r="C39" s="60"/>
      <c r="D39" s="250" t="s">
        <v>300</v>
      </c>
      <c r="E39" s="138" t="s">
        <v>310</v>
      </c>
      <c r="F39" s="61"/>
      <c r="G39" s="49"/>
      <c r="H39" s="132"/>
      <c r="I39" s="123"/>
      <c r="J39" s="123"/>
      <c r="K39" s="123"/>
      <c r="L39" s="331"/>
    </row>
    <row r="40" spans="1:12" s="47" customFormat="1" ht="15" customHeight="1" thickBot="1">
      <c r="A40" s="142" t="s">
        <v>49</v>
      </c>
      <c r="B40" s="45"/>
      <c r="C40" s="60"/>
      <c r="D40" s="250" t="s">
        <v>301</v>
      </c>
      <c r="E40" s="138" t="s">
        <v>311</v>
      </c>
      <c r="F40" s="61"/>
      <c r="G40" s="49"/>
      <c r="H40" s="132"/>
      <c r="I40" s="123"/>
      <c r="J40" s="123"/>
      <c r="K40" s="123"/>
      <c r="L40" s="331"/>
    </row>
    <row r="41" spans="1:12" s="47" customFormat="1" ht="15" customHeight="1" thickBot="1">
      <c r="A41" s="142" t="s">
        <v>50</v>
      </c>
      <c r="B41" s="45"/>
      <c r="C41" s="60"/>
      <c r="D41" s="250" t="s">
        <v>302</v>
      </c>
      <c r="E41" s="138" t="s">
        <v>185</v>
      </c>
      <c r="F41" s="61"/>
      <c r="G41" s="49"/>
      <c r="H41" s="132"/>
      <c r="I41" s="123"/>
      <c r="J41" s="123"/>
      <c r="K41" s="123"/>
      <c r="L41" s="331"/>
    </row>
    <row r="42" spans="1:12" s="47" customFormat="1" ht="15" customHeight="1" thickBot="1">
      <c r="A42" s="142" t="s">
        <v>51</v>
      </c>
      <c r="B42" s="45"/>
      <c r="C42" s="60"/>
      <c r="D42" s="46" t="s">
        <v>303</v>
      </c>
      <c r="E42" s="48" t="s">
        <v>186</v>
      </c>
      <c r="F42" s="61"/>
      <c r="G42" s="49"/>
      <c r="H42" s="132"/>
      <c r="I42" s="123">
        <v>1300</v>
      </c>
      <c r="J42" s="123">
        <v>1300</v>
      </c>
      <c r="K42" s="123">
        <v>1236</v>
      </c>
      <c r="L42" s="331">
        <f>K42/J42</f>
        <v>0.9507692307692308</v>
      </c>
    </row>
    <row r="43" spans="1:12" s="76" customFormat="1" ht="15" customHeight="1" thickBot="1">
      <c r="A43" s="142" t="s">
        <v>52</v>
      </c>
      <c r="B43" s="72" t="s">
        <v>82</v>
      </c>
      <c r="C43" s="73" t="s">
        <v>287</v>
      </c>
      <c r="D43" s="73"/>
      <c r="E43" s="73"/>
      <c r="F43" s="73"/>
      <c r="G43" s="73"/>
      <c r="H43" s="133"/>
      <c r="I43" s="75">
        <f>SUM(I44,I50,I56)</f>
        <v>0</v>
      </c>
      <c r="J43" s="75">
        <f>SUM(J44,J50,J56)</f>
        <v>0</v>
      </c>
      <c r="K43" s="121">
        <f>SUM(K44,K50,K56)</f>
        <v>0</v>
      </c>
      <c r="L43" s="358"/>
    </row>
    <row r="44" spans="1:12" s="76" customFormat="1" ht="15" customHeight="1" thickBot="1">
      <c r="A44" s="142" t="s">
        <v>53</v>
      </c>
      <c r="B44" s="77"/>
      <c r="C44" s="85" t="s">
        <v>278</v>
      </c>
      <c r="D44" s="87" t="s">
        <v>153</v>
      </c>
      <c r="E44" s="82"/>
      <c r="F44" s="83"/>
      <c r="G44" s="83"/>
      <c r="H44" s="128"/>
      <c r="I44" s="84">
        <f>SUM(I45:I49)</f>
        <v>0</v>
      </c>
      <c r="J44" s="84">
        <f>SUM(J45:J49)</f>
        <v>0</v>
      </c>
      <c r="K44" s="122">
        <f>SUM(K45:K49)</f>
        <v>0</v>
      </c>
      <c r="L44" s="361"/>
    </row>
    <row r="45" spans="1:12" s="57" customFormat="1" ht="15" customHeight="1" thickBot="1">
      <c r="A45" s="142" t="s">
        <v>54</v>
      </c>
      <c r="B45" s="56"/>
      <c r="C45" s="58"/>
      <c r="D45" s="250" t="s">
        <v>281</v>
      </c>
      <c r="E45" s="55" t="s">
        <v>282</v>
      </c>
      <c r="F45" s="55"/>
      <c r="G45" s="55"/>
      <c r="H45" s="129"/>
      <c r="I45" s="123"/>
      <c r="J45" s="123"/>
      <c r="K45" s="123"/>
      <c r="L45" s="331"/>
    </row>
    <row r="46" spans="1:12" s="57" customFormat="1" ht="15" customHeight="1" thickBot="1">
      <c r="A46" s="142" t="s">
        <v>55</v>
      </c>
      <c r="B46" s="56"/>
      <c r="C46" s="58"/>
      <c r="D46" s="250" t="s">
        <v>284</v>
      </c>
      <c r="E46" s="138" t="s">
        <v>288</v>
      </c>
      <c r="F46" s="55"/>
      <c r="G46" s="55"/>
      <c r="H46" s="129"/>
      <c r="I46" s="123"/>
      <c r="J46" s="123"/>
      <c r="K46" s="123"/>
      <c r="L46" s="331"/>
    </row>
    <row r="47" spans="1:12" s="57" customFormat="1" ht="15" customHeight="1" thickBot="1">
      <c r="A47" s="142" t="s">
        <v>56</v>
      </c>
      <c r="B47" s="56"/>
      <c r="C47" s="58"/>
      <c r="D47" s="250" t="s">
        <v>285</v>
      </c>
      <c r="E47" s="138" t="s">
        <v>289</v>
      </c>
      <c r="F47" s="55"/>
      <c r="G47" s="55"/>
      <c r="H47" s="129"/>
      <c r="I47" s="123"/>
      <c r="J47" s="123"/>
      <c r="K47" s="123"/>
      <c r="L47" s="331"/>
    </row>
    <row r="48" spans="1:12" s="57" customFormat="1" ht="15" customHeight="1" thickBot="1">
      <c r="A48" s="142" t="s">
        <v>57</v>
      </c>
      <c r="B48" s="56"/>
      <c r="C48" s="58"/>
      <c r="D48" s="250" t="s">
        <v>286</v>
      </c>
      <c r="E48" s="138" t="s">
        <v>290</v>
      </c>
      <c r="F48" s="55"/>
      <c r="G48" s="55"/>
      <c r="H48" s="129"/>
      <c r="I48" s="123"/>
      <c r="J48" s="123"/>
      <c r="K48" s="123"/>
      <c r="L48" s="331"/>
    </row>
    <row r="49" spans="1:12" s="57" customFormat="1" ht="15" customHeight="1" thickBot="1">
      <c r="A49" s="142" t="s">
        <v>58</v>
      </c>
      <c r="B49" s="56"/>
      <c r="C49" s="46"/>
      <c r="D49" s="250" t="s">
        <v>283</v>
      </c>
      <c r="E49" s="55" t="s">
        <v>169</v>
      </c>
      <c r="F49" s="59"/>
      <c r="G49" s="59"/>
      <c r="H49" s="129"/>
      <c r="I49" s="123"/>
      <c r="J49" s="123"/>
      <c r="K49" s="123"/>
      <c r="L49" s="331"/>
    </row>
    <row r="50" spans="1:12" s="76" customFormat="1" ht="15" customHeight="1" thickBot="1">
      <c r="A50" s="142" t="s">
        <v>59</v>
      </c>
      <c r="B50" s="77"/>
      <c r="C50" s="85" t="s">
        <v>279</v>
      </c>
      <c r="D50" s="86" t="s">
        <v>83</v>
      </c>
      <c r="E50" s="79"/>
      <c r="F50" s="80"/>
      <c r="G50" s="80"/>
      <c r="H50" s="130"/>
      <c r="I50" s="81">
        <f>SUM(I51:I55)</f>
        <v>0</v>
      </c>
      <c r="J50" s="81">
        <f>SUM(J51:J55)</f>
        <v>0</v>
      </c>
      <c r="K50" s="124">
        <f>SUM(K51:K55)</f>
        <v>0</v>
      </c>
      <c r="L50" s="360"/>
    </row>
    <row r="51" spans="1:12" s="57" customFormat="1" ht="15" customHeight="1" thickBot="1">
      <c r="A51" s="142" t="s">
        <v>60</v>
      </c>
      <c r="B51" s="56"/>
      <c r="C51" s="58"/>
      <c r="D51" s="250" t="s">
        <v>291</v>
      </c>
      <c r="E51" s="55" t="s">
        <v>296</v>
      </c>
      <c r="F51" s="55"/>
      <c r="G51" s="55"/>
      <c r="H51" s="129"/>
      <c r="I51" s="123"/>
      <c r="J51" s="123"/>
      <c r="K51" s="123"/>
      <c r="L51" s="331"/>
    </row>
    <row r="52" spans="1:12" s="57" customFormat="1" ht="15" customHeight="1" thickBot="1">
      <c r="A52" s="142" t="s">
        <v>61</v>
      </c>
      <c r="B52" s="56"/>
      <c r="C52" s="58"/>
      <c r="D52" s="250" t="s">
        <v>292</v>
      </c>
      <c r="E52" s="55" t="s">
        <v>183</v>
      </c>
      <c r="F52" s="55"/>
      <c r="G52" s="55"/>
      <c r="H52" s="129"/>
      <c r="I52" s="123"/>
      <c r="J52" s="123"/>
      <c r="K52" s="123"/>
      <c r="L52" s="331"/>
    </row>
    <row r="53" spans="1:12" s="57" customFormat="1" ht="15" customHeight="1" thickBot="1">
      <c r="A53" s="142" t="s">
        <v>62</v>
      </c>
      <c r="B53" s="56"/>
      <c r="C53" s="58"/>
      <c r="D53" s="250" t="s">
        <v>293</v>
      </c>
      <c r="E53" s="55" t="s">
        <v>184</v>
      </c>
      <c r="F53" s="55"/>
      <c r="G53" s="55"/>
      <c r="H53" s="129"/>
      <c r="I53" s="123"/>
      <c r="J53" s="123"/>
      <c r="K53" s="123"/>
      <c r="L53" s="331"/>
    </row>
    <row r="54" spans="1:12" s="57" customFormat="1" ht="15" customHeight="1" thickBot="1">
      <c r="A54" s="142" t="s">
        <v>63</v>
      </c>
      <c r="B54" s="56"/>
      <c r="C54" s="58"/>
      <c r="D54" s="250" t="s">
        <v>294</v>
      </c>
      <c r="E54" s="55" t="s">
        <v>297</v>
      </c>
      <c r="F54" s="55"/>
      <c r="G54" s="55"/>
      <c r="H54" s="129"/>
      <c r="I54" s="123"/>
      <c r="J54" s="123"/>
      <c r="K54" s="123"/>
      <c r="L54" s="331"/>
    </row>
    <row r="55" spans="1:12" s="57" customFormat="1" ht="15" customHeight="1" thickBot="1">
      <c r="A55" s="142" t="s">
        <v>64</v>
      </c>
      <c r="B55" s="56"/>
      <c r="C55" s="58"/>
      <c r="D55" s="250" t="s">
        <v>295</v>
      </c>
      <c r="E55" s="55" t="s">
        <v>298</v>
      </c>
      <c r="F55" s="48"/>
      <c r="G55" s="48"/>
      <c r="H55" s="62"/>
      <c r="I55" s="123"/>
      <c r="J55" s="123"/>
      <c r="K55" s="123"/>
      <c r="L55" s="331"/>
    </row>
    <row r="56" spans="1:12" s="76" customFormat="1" ht="15" customHeight="1" thickBot="1">
      <c r="A56" s="142" t="s">
        <v>65</v>
      </c>
      <c r="B56" s="77"/>
      <c r="C56" s="85" t="s">
        <v>280</v>
      </c>
      <c r="D56" s="82" t="s">
        <v>154</v>
      </c>
      <c r="E56" s="88"/>
      <c r="F56" s="83"/>
      <c r="G56" s="83"/>
      <c r="H56" s="128"/>
      <c r="I56" s="84">
        <f>SUM(I61)</f>
        <v>0</v>
      </c>
      <c r="J56" s="84">
        <f>SUM(J61)</f>
        <v>0</v>
      </c>
      <c r="K56" s="122">
        <f>SUM(K61)</f>
        <v>0</v>
      </c>
      <c r="L56" s="361"/>
    </row>
    <row r="57" spans="1:12" s="76" customFormat="1" ht="15" customHeight="1" thickBot="1">
      <c r="A57" s="142" t="s">
        <v>66</v>
      </c>
      <c r="B57" s="77"/>
      <c r="C57" s="85"/>
      <c r="D57" s="250" t="s">
        <v>304</v>
      </c>
      <c r="E57" s="138" t="s">
        <v>312</v>
      </c>
      <c r="F57" s="83"/>
      <c r="G57" s="83"/>
      <c r="H57" s="128"/>
      <c r="I57" s="122"/>
      <c r="J57" s="122"/>
      <c r="K57" s="122"/>
      <c r="L57" s="359"/>
    </row>
    <row r="58" spans="1:12" s="76" customFormat="1" ht="15" customHeight="1" thickBot="1">
      <c r="A58" s="142" t="s">
        <v>67</v>
      </c>
      <c r="B58" s="77"/>
      <c r="C58" s="85"/>
      <c r="D58" s="250" t="s">
        <v>305</v>
      </c>
      <c r="E58" s="138" t="s">
        <v>313</v>
      </c>
      <c r="F58" s="83"/>
      <c r="G58" s="83"/>
      <c r="H58" s="128"/>
      <c r="I58" s="122"/>
      <c r="J58" s="122"/>
      <c r="K58" s="122"/>
      <c r="L58" s="359"/>
    </row>
    <row r="59" spans="1:12" s="76" customFormat="1" ht="15" customHeight="1" thickBot="1">
      <c r="A59" s="142" t="s">
        <v>69</v>
      </c>
      <c r="B59" s="77"/>
      <c r="C59" s="85"/>
      <c r="D59" s="250" t="s">
        <v>306</v>
      </c>
      <c r="E59" s="138" t="s">
        <v>314</v>
      </c>
      <c r="F59" s="83"/>
      <c r="G59" s="83"/>
      <c r="H59" s="128"/>
      <c r="I59" s="122"/>
      <c r="J59" s="122"/>
      <c r="K59" s="122"/>
      <c r="L59" s="359"/>
    </row>
    <row r="60" spans="1:12" s="76" customFormat="1" ht="15" customHeight="1" thickBot="1">
      <c r="A60" s="142" t="s">
        <v>70</v>
      </c>
      <c r="B60" s="77"/>
      <c r="C60" s="85"/>
      <c r="D60" s="250" t="s">
        <v>307</v>
      </c>
      <c r="E60" s="138" t="s">
        <v>227</v>
      </c>
      <c r="F60" s="83"/>
      <c r="G60" s="83"/>
      <c r="H60" s="128"/>
      <c r="I60" s="122"/>
      <c r="J60" s="122"/>
      <c r="K60" s="122"/>
      <c r="L60" s="359"/>
    </row>
    <row r="61" spans="1:12" s="57" customFormat="1" ht="15" customHeight="1" thickBot="1">
      <c r="A61" s="142" t="s">
        <v>96</v>
      </c>
      <c r="B61" s="56"/>
      <c r="C61" s="58"/>
      <c r="D61" s="46" t="s">
        <v>308</v>
      </c>
      <c r="E61" s="48" t="s">
        <v>315</v>
      </c>
      <c r="F61" s="48"/>
      <c r="G61" s="48"/>
      <c r="H61" s="62"/>
      <c r="I61" s="125"/>
      <c r="J61" s="125"/>
      <c r="K61" s="125"/>
      <c r="L61" s="333"/>
    </row>
    <row r="62" spans="1:12" s="76" customFormat="1" ht="30" customHeight="1" thickBot="1">
      <c r="A62" s="142" t="s">
        <v>97</v>
      </c>
      <c r="B62" s="413" t="s">
        <v>446</v>
      </c>
      <c r="C62" s="414"/>
      <c r="D62" s="414"/>
      <c r="E62" s="414"/>
      <c r="F62" s="414"/>
      <c r="G62" s="414"/>
      <c r="H62" s="414"/>
      <c r="I62" s="89">
        <f>SUM(I7,I43)</f>
        <v>16548</v>
      </c>
      <c r="J62" s="89">
        <f>SUM(J7,J43)</f>
        <v>16548</v>
      </c>
      <c r="K62" s="126">
        <f>SUM(K7,K43)</f>
        <v>7889</v>
      </c>
      <c r="L62" s="338">
        <f>K62/J62</f>
        <v>0.4767343485617597</v>
      </c>
    </row>
    <row r="63" spans="1:12" s="91" customFormat="1" ht="15" customHeight="1" thickBot="1">
      <c r="A63" s="142" t="s">
        <v>98</v>
      </c>
      <c r="B63" s="72" t="s">
        <v>84</v>
      </c>
      <c r="C63" s="424" t="s">
        <v>316</v>
      </c>
      <c r="D63" s="424"/>
      <c r="E63" s="424"/>
      <c r="F63" s="424"/>
      <c r="G63" s="424"/>
      <c r="H63" s="425"/>
      <c r="I63" s="75">
        <f>SUM(I64,I69,I70)</f>
        <v>285368</v>
      </c>
      <c r="J63" s="75">
        <f>SUM(J64,J69,J70)</f>
        <v>283683</v>
      </c>
      <c r="K63" s="121">
        <f>SUM(K64,K69,K70)</f>
        <v>142962</v>
      </c>
      <c r="L63" s="358">
        <f>K63/J63</f>
        <v>0.5039498313258108</v>
      </c>
    </row>
    <row r="64" spans="1:12" s="91" customFormat="1" ht="15" customHeight="1" thickBot="1">
      <c r="A64" s="142" t="s">
        <v>99</v>
      </c>
      <c r="B64" s="90"/>
      <c r="C64" s="78" t="s">
        <v>317</v>
      </c>
      <c r="D64" s="79" t="s">
        <v>318</v>
      </c>
      <c r="E64" s="79"/>
      <c r="F64" s="79"/>
      <c r="G64" s="79"/>
      <c r="H64" s="134"/>
      <c r="I64" s="81">
        <f>SUM(I65:I68)</f>
        <v>285368</v>
      </c>
      <c r="J64" s="81">
        <f>SUM(J65:J68)</f>
        <v>283683</v>
      </c>
      <c r="K64" s="81">
        <f>SUM(K65:K68)</f>
        <v>142962</v>
      </c>
      <c r="L64" s="360">
        <f>K64/J64</f>
        <v>0.5039498313258108</v>
      </c>
    </row>
    <row r="65" spans="1:12" s="57" customFormat="1" ht="15" customHeight="1" thickBot="1">
      <c r="A65" s="142" t="s">
        <v>100</v>
      </c>
      <c r="B65" s="56"/>
      <c r="C65" s="46"/>
      <c r="D65" s="251" t="s">
        <v>319</v>
      </c>
      <c r="E65" s="55" t="s">
        <v>329</v>
      </c>
      <c r="F65" s="55"/>
      <c r="G65" s="55"/>
      <c r="H65" s="129"/>
      <c r="I65" s="123"/>
      <c r="J65" s="123"/>
      <c r="K65" s="123"/>
      <c r="L65" s="331"/>
    </row>
    <row r="66" spans="1:12" s="57" customFormat="1" ht="15" customHeight="1" thickBot="1">
      <c r="A66" s="142" t="s">
        <v>101</v>
      </c>
      <c r="B66" s="56"/>
      <c r="C66" s="46"/>
      <c r="D66" s="251" t="s">
        <v>320</v>
      </c>
      <c r="E66" s="55" t="s">
        <v>156</v>
      </c>
      <c r="F66" s="55"/>
      <c r="G66" s="55"/>
      <c r="H66" s="129"/>
      <c r="I66" s="123">
        <v>3500</v>
      </c>
      <c r="J66" s="123">
        <v>1315</v>
      </c>
      <c r="K66" s="123">
        <v>1315</v>
      </c>
      <c r="L66" s="331">
        <f>K66/J66</f>
        <v>1</v>
      </c>
    </row>
    <row r="67" spans="1:12" s="57" customFormat="1" ht="15" customHeight="1" thickBot="1">
      <c r="A67" s="142" t="s">
        <v>102</v>
      </c>
      <c r="B67" s="56"/>
      <c r="C67" s="46"/>
      <c r="D67" s="251" t="s">
        <v>321</v>
      </c>
      <c r="E67" s="55" t="s">
        <v>233</v>
      </c>
      <c r="F67" s="55"/>
      <c r="G67" s="55"/>
      <c r="H67" s="129"/>
      <c r="I67" s="123"/>
      <c r="J67" s="123"/>
      <c r="K67" s="123"/>
      <c r="L67" s="331"/>
    </row>
    <row r="68" spans="1:12" s="57" customFormat="1" ht="15" customHeight="1" thickBot="1">
      <c r="A68" s="236" t="s">
        <v>103</v>
      </c>
      <c r="B68" s="237"/>
      <c r="C68" s="238"/>
      <c r="D68" s="252" t="s">
        <v>322</v>
      </c>
      <c r="E68" s="239" t="s">
        <v>330</v>
      </c>
      <c r="F68" s="239"/>
      <c r="G68" s="239"/>
      <c r="H68" s="240"/>
      <c r="I68" s="241">
        <f>I104-I62-I66</f>
        <v>281868</v>
      </c>
      <c r="J68" s="241">
        <f>J104-J62-J66</f>
        <v>282368</v>
      </c>
      <c r="K68" s="241">
        <v>141647</v>
      </c>
      <c r="L68" s="335">
        <f>K68/J68</f>
        <v>0.5016397042157752</v>
      </c>
    </row>
    <row r="69" spans="1:12" s="76" customFormat="1" ht="15" customHeight="1" thickBot="1">
      <c r="A69" s="142" t="s">
        <v>104</v>
      </c>
      <c r="B69" s="77"/>
      <c r="C69" s="78" t="s">
        <v>324</v>
      </c>
      <c r="D69" s="79" t="s">
        <v>323</v>
      </c>
      <c r="E69" s="79"/>
      <c r="F69" s="79"/>
      <c r="G69" s="79"/>
      <c r="H69" s="128"/>
      <c r="I69" s="81"/>
      <c r="J69" s="81"/>
      <c r="K69" s="124"/>
      <c r="L69" s="360"/>
    </row>
    <row r="70" spans="1:12" s="227" customFormat="1" ht="15" customHeight="1" thickBot="1">
      <c r="A70" s="142" t="s">
        <v>105</v>
      </c>
      <c r="B70" s="221"/>
      <c r="C70" s="222" t="s">
        <v>325</v>
      </c>
      <c r="D70" s="232" t="s">
        <v>327</v>
      </c>
      <c r="E70" s="233"/>
      <c r="F70" s="233"/>
      <c r="G70" s="233"/>
      <c r="H70" s="234"/>
      <c r="I70" s="235"/>
      <c r="J70" s="235"/>
      <c r="K70" s="235"/>
      <c r="L70" s="362"/>
    </row>
    <row r="71" spans="1:12" s="227" customFormat="1" ht="15" customHeight="1" thickBot="1">
      <c r="A71" s="142" t="s">
        <v>106</v>
      </c>
      <c r="B71" s="221"/>
      <c r="C71" s="222" t="s">
        <v>326</v>
      </c>
      <c r="D71" s="223" t="s">
        <v>328</v>
      </c>
      <c r="E71" s="224"/>
      <c r="F71" s="224"/>
      <c r="G71" s="224"/>
      <c r="H71" s="226"/>
      <c r="I71" s="225"/>
      <c r="J71" s="225"/>
      <c r="K71" s="225"/>
      <c r="L71" s="363"/>
    </row>
    <row r="72" spans="1:12" s="76" customFormat="1" ht="30" customHeight="1" thickBot="1">
      <c r="A72" s="142" t="s">
        <v>107</v>
      </c>
      <c r="B72" s="408" t="s">
        <v>447</v>
      </c>
      <c r="C72" s="409"/>
      <c r="D72" s="409"/>
      <c r="E72" s="409"/>
      <c r="F72" s="409"/>
      <c r="G72" s="409"/>
      <c r="H72" s="409"/>
      <c r="I72" s="89">
        <f>SUM(I62,I63)</f>
        <v>301916</v>
      </c>
      <c r="J72" s="89">
        <f>SUM(J62,J63)</f>
        <v>300231</v>
      </c>
      <c r="K72" s="89">
        <f>SUM(K62,K63)</f>
        <v>150851</v>
      </c>
      <c r="L72" s="338">
        <f>K72/J72</f>
        <v>0.5024497803358081</v>
      </c>
    </row>
    <row r="73" spans="1:12" s="30" customFormat="1" ht="15" customHeight="1" thickBot="1">
      <c r="A73" s="142" t="s">
        <v>108</v>
      </c>
      <c r="B73" s="63"/>
      <c r="C73" s="63"/>
      <c r="D73" s="63"/>
      <c r="E73" s="63"/>
      <c r="F73" s="63"/>
      <c r="G73" s="63"/>
      <c r="H73" s="63"/>
      <c r="I73" s="63"/>
      <c r="J73" s="63"/>
      <c r="K73" s="63"/>
      <c r="L73" s="63"/>
    </row>
    <row r="74" spans="1:12" ht="124.5" customHeight="1" thickBot="1">
      <c r="A74" s="142" t="s">
        <v>109</v>
      </c>
      <c r="B74" s="410" t="s">
        <v>87</v>
      </c>
      <c r="C74" s="411"/>
      <c r="D74" s="411"/>
      <c r="E74" s="411"/>
      <c r="F74" s="411"/>
      <c r="G74" s="411"/>
      <c r="H74" s="412"/>
      <c r="I74" s="31" t="s">
        <v>499</v>
      </c>
      <c r="J74" s="31" t="s">
        <v>500</v>
      </c>
      <c r="K74" s="31" t="s">
        <v>507</v>
      </c>
      <c r="L74" s="31" t="s">
        <v>497</v>
      </c>
    </row>
    <row r="75" spans="1:12" s="96" customFormat="1" ht="16.5" thickBot="1">
      <c r="A75" s="142" t="s">
        <v>110</v>
      </c>
      <c r="B75" s="93" t="s">
        <v>79</v>
      </c>
      <c r="C75" s="94" t="s">
        <v>331</v>
      </c>
      <c r="D75" s="94"/>
      <c r="E75" s="94"/>
      <c r="F75" s="94"/>
      <c r="G75" s="94"/>
      <c r="H75" s="94"/>
      <c r="I75" s="95">
        <f>SUM(I76:I80)</f>
        <v>299246</v>
      </c>
      <c r="J75" s="95">
        <f>SUM(J76:J80)</f>
        <v>297561</v>
      </c>
      <c r="K75" s="95">
        <f>SUM(K76:K80)</f>
        <v>140381</v>
      </c>
      <c r="L75" s="350">
        <f>K75/J75</f>
        <v>0.4717721744449037</v>
      </c>
    </row>
    <row r="76" spans="1:12" s="96" customFormat="1" ht="16.5" thickBot="1">
      <c r="A76" s="142" t="s">
        <v>111</v>
      </c>
      <c r="B76" s="97"/>
      <c r="C76" s="98" t="s">
        <v>332</v>
      </c>
      <c r="D76" s="99" t="s">
        <v>85</v>
      </c>
      <c r="E76" s="99"/>
      <c r="F76" s="99"/>
      <c r="G76" s="99"/>
      <c r="H76" s="100"/>
      <c r="I76" s="101">
        <v>177307</v>
      </c>
      <c r="J76" s="101">
        <v>177434</v>
      </c>
      <c r="K76" s="101">
        <v>79544</v>
      </c>
      <c r="L76" s="351">
        <f>K76/J76</f>
        <v>0.44830190380648577</v>
      </c>
    </row>
    <row r="77" spans="1:12" s="96" customFormat="1" ht="16.5" thickBot="1">
      <c r="A77" s="142" t="s">
        <v>112</v>
      </c>
      <c r="B77" s="97"/>
      <c r="C77" s="98" t="s">
        <v>333</v>
      </c>
      <c r="D77" s="102" t="s">
        <v>157</v>
      </c>
      <c r="E77" s="103"/>
      <c r="F77" s="102"/>
      <c r="G77" s="102"/>
      <c r="H77" s="104"/>
      <c r="I77" s="105">
        <v>24453</v>
      </c>
      <c r="J77" s="105">
        <v>24453</v>
      </c>
      <c r="K77" s="105">
        <v>10657</v>
      </c>
      <c r="L77" s="352">
        <f>K77/J77</f>
        <v>0.4358156463419621</v>
      </c>
    </row>
    <row r="78" spans="1:12" s="96" customFormat="1" ht="16.5" thickBot="1">
      <c r="A78" s="142" t="s">
        <v>113</v>
      </c>
      <c r="B78" s="97"/>
      <c r="C78" s="98" t="s">
        <v>333</v>
      </c>
      <c r="D78" s="102" t="s">
        <v>158</v>
      </c>
      <c r="E78" s="103"/>
      <c r="F78" s="102"/>
      <c r="G78" s="102"/>
      <c r="H78" s="104"/>
      <c r="I78" s="105">
        <v>93986</v>
      </c>
      <c r="J78" s="105">
        <v>94359</v>
      </c>
      <c r="K78" s="105">
        <v>48865</v>
      </c>
      <c r="L78" s="352">
        <f>K78/J78</f>
        <v>0.5178626310155894</v>
      </c>
    </row>
    <row r="79" spans="1:12" s="96" customFormat="1" ht="16.5" thickBot="1">
      <c r="A79" s="142" t="s">
        <v>114</v>
      </c>
      <c r="B79" s="97"/>
      <c r="C79" s="98" t="s">
        <v>334</v>
      </c>
      <c r="D79" s="106" t="s">
        <v>165</v>
      </c>
      <c r="E79" s="107"/>
      <c r="F79" s="107"/>
      <c r="G79" s="106"/>
      <c r="H79" s="108"/>
      <c r="I79" s="117"/>
      <c r="J79" s="117"/>
      <c r="K79" s="117"/>
      <c r="L79" s="353"/>
    </row>
    <row r="80" spans="1:12" s="96" customFormat="1" ht="16.5" thickBot="1">
      <c r="A80" s="142" t="s">
        <v>115</v>
      </c>
      <c r="B80" s="97"/>
      <c r="C80" s="98" t="s">
        <v>335</v>
      </c>
      <c r="D80" s="102" t="s">
        <v>159</v>
      </c>
      <c r="E80" s="103"/>
      <c r="F80" s="102"/>
      <c r="G80" s="102"/>
      <c r="H80" s="104"/>
      <c r="I80" s="105">
        <f>SUM(I81:I86)</f>
        <v>3500</v>
      </c>
      <c r="J80" s="105">
        <f>SUM(J81:J86)</f>
        <v>1315</v>
      </c>
      <c r="K80" s="105">
        <f>SUM(K81:K86)</f>
        <v>1315</v>
      </c>
      <c r="L80" s="352">
        <f>K80/J80</f>
        <v>1</v>
      </c>
    </row>
    <row r="81" spans="1:12" s="141" customFormat="1" ht="15" thickBot="1">
      <c r="A81" s="142" t="s">
        <v>116</v>
      </c>
      <c r="B81" s="64"/>
      <c r="C81" s="65"/>
      <c r="D81" s="66" t="s">
        <v>336</v>
      </c>
      <c r="E81" s="67" t="s">
        <v>194</v>
      </c>
      <c r="F81" s="67"/>
      <c r="G81" s="67"/>
      <c r="H81" s="68"/>
      <c r="I81" s="51">
        <v>3500</v>
      </c>
      <c r="J81" s="51">
        <v>1315</v>
      </c>
      <c r="K81" s="51">
        <v>1315</v>
      </c>
      <c r="L81" s="343">
        <f>K81/J81</f>
        <v>1</v>
      </c>
    </row>
    <row r="82" spans="1:12" s="141" customFormat="1" ht="15" thickBot="1">
      <c r="A82" s="142" t="s">
        <v>117</v>
      </c>
      <c r="B82" s="64"/>
      <c r="C82" s="65"/>
      <c r="D82" s="66" t="s">
        <v>337</v>
      </c>
      <c r="E82" s="67" t="s">
        <v>188</v>
      </c>
      <c r="F82" s="67"/>
      <c r="G82" s="67"/>
      <c r="H82" s="68"/>
      <c r="I82" s="51"/>
      <c r="J82" s="51"/>
      <c r="K82" s="51"/>
      <c r="L82" s="343"/>
    </row>
    <row r="83" spans="1:12" s="141" customFormat="1" ht="15" thickBot="1">
      <c r="A83" s="142" t="s">
        <v>118</v>
      </c>
      <c r="B83" s="64"/>
      <c r="C83" s="65"/>
      <c r="D83" s="66" t="s">
        <v>338</v>
      </c>
      <c r="E83" s="67" t="s">
        <v>187</v>
      </c>
      <c r="F83" s="33"/>
      <c r="G83" s="67"/>
      <c r="H83" s="68"/>
      <c r="I83" s="51"/>
      <c r="J83" s="51"/>
      <c r="K83" s="51"/>
      <c r="L83" s="343"/>
    </row>
    <row r="84" spans="1:12" s="141" customFormat="1" ht="15" thickBot="1">
      <c r="A84" s="142" t="s">
        <v>119</v>
      </c>
      <c r="B84" s="64"/>
      <c r="C84" s="65"/>
      <c r="D84" s="66" t="s">
        <v>339</v>
      </c>
      <c r="E84" s="69" t="s">
        <v>190</v>
      </c>
      <c r="F84" s="50"/>
      <c r="G84" s="69"/>
      <c r="H84" s="70"/>
      <c r="I84" s="52"/>
      <c r="J84" s="52"/>
      <c r="K84" s="52"/>
      <c r="L84" s="344"/>
    </row>
    <row r="85" spans="1:12" s="141" customFormat="1" ht="15" thickBot="1">
      <c r="A85" s="142" t="s">
        <v>120</v>
      </c>
      <c r="B85" s="64"/>
      <c r="C85" s="65"/>
      <c r="D85" s="66" t="s">
        <v>340</v>
      </c>
      <c r="E85" s="67" t="s">
        <v>189</v>
      </c>
      <c r="F85" s="33"/>
      <c r="G85" s="67"/>
      <c r="H85" s="68"/>
      <c r="I85" s="51"/>
      <c r="J85" s="51"/>
      <c r="K85" s="51"/>
      <c r="L85" s="343"/>
    </row>
    <row r="86" spans="1:12" s="141" customFormat="1" ht="15" thickBot="1">
      <c r="A86" s="142" t="s">
        <v>121</v>
      </c>
      <c r="B86" s="64"/>
      <c r="C86" s="65"/>
      <c r="D86" s="66" t="s">
        <v>341</v>
      </c>
      <c r="E86" s="67" t="s">
        <v>86</v>
      </c>
      <c r="F86" s="33"/>
      <c r="G86" s="67"/>
      <c r="H86" s="68"/>
      <c r="I86" s="51"/>
      <c r="J86" s="51"/>
      <c r="K86" s="51"/>
      <c r="L86" s="343"/>
    </row>
    <row r="87" spans="1:12" s="96" customFormat="1" ht="16.5" thickBot="1">
      <c r="A87" s="142" t="s">
        <v>122</v>
      </c>
      <c r="B87" s="93" t="s">
        <v>82</v>
      </c>
      <c r="C87" s="94" t="s">
        <v>343</v>
      </c>
      <c r="D87" s="109"/>
      <c r="E87" s="109"/>
      <c r="F87" s="94"/>
      <c r="G87" s="94"/>
      <c r="H87" s="94"/>
      <c r="I87" s="95">
        <f>SUM(I88:I90)</f>
        <v>2670</v>
      </c>
      <c r="J87" s="95">
        <f>SUM(J88:J90)</f>
        <v>2670</v>
      </c>
      <c r="K87" s="95">
        <f>SUM(K88:K90)</f>
        <v>292</v>
      </c>
      <c r="L87" s="350">
        <f>K87/J87</f>
        <v>0.10936329588014981</v>
      </c>
    </row>
    <row r="88" spans="1:12" s="96" customFormat="1" ht="16.5" thickBot="1">
      <c r="A88" s="142" t="s">
        <v>123</v>
      </c>
      <c r="B88" s="97"/>
      <c r="C88" s="98" t="s">
        <v>344</v>
      </c>
      <c r="D88" s="99" t="s">
        <v>141</v>
      </c>
      <c r="E88" s="99"/>
      <c r="F88" s="99"/>
      <c r="G88" s="99"/>
      <c r="H88" s="100"/>
      <c r="I88" s="101">
        <v>2670</v>
      </c>
      <c r="J88" s="101">
        <v>2670</v>
      </c>
      <c r="K88" s="101">
        <v>292</v>
      </c>
      <c r="L88" s="351">
        <f>K88/J88</f>
        <v>0.10936329588014981</v>
      </c>
    </row>
    <row r="89" spans="1:12" s="96" customFormat="1" ht="16.5" thickBot="1">
      <c r="A89" s="142" t="s">
        <v>124</v>
      </c>
      <c r="B89" s="97"/>
      <c r="C89" s="98" t="s">
        <v>345</v>
      </c>
      <c r="D89" s="102" t="s">
        <v>94</v>
      </c>
      <c r="E89" s="102"/>
      <c r="F89" s="102"/>
      <c r="G89" s="102"/>
      <c r="H89" s="104"/>
      <c r="I89" s="105"/>
      <c r="J89" s="105"/>
      <c r="K89" s="105"/>
      <c r="L89" s="352"/>
    </row>
    <row r="90" spans="1:12" s="96" customFormat="1" ht="16.5" thickBot="1">
      <c r="A90" s="142" t="s">
        <v>125</v>
      </c>
      <c r="B90" s="97"/>
      <c r="C90" s="98" t="s">
        <v>346</v>
      </c>
      <c r="D90" s="102" t="s">
        <v>160</v>
      </c>
      <c r="E90" s="103"/>
      <c r="F90" s="102"/>
      <c r="G90" s="102"/>
      <c r="H90" s="104"/>
      <c r="I90" s="105">
        <f>SUM(I91:I94)</f>
        <v>0</v>
      </c>
      <c r="J90" s="105">
        <f>SUM(J91:J94)</f>
        <v>0</v>
      </c>
      <c r="K90" s="105">
        <f>SUM(K91:K94)</f>
        <v>0</v>
      </c>
      <c r="L90" s="352"/>
    </row>
    <row r="91" spans="1:12" s="141" customFormat="1" ht="15" thickBot="1">
      <c r="A91" s="142" t="s">
        <v>126</v>
      </c>
      <c r="B91" s="64"/>
      <c r="C91" s="71"/>
      <c r="D91" s="66" t="s">
        <v>347</v>
      </c>
      <c r="E91" s="67" t="s">
        <v>191</v>
      </c>
      <c r="F91" s="67"/>
      <c r="G91" s="67"/>
      <c r="H91" s="68"/>
      <c r="I91" s="51"/>
      <c r="J91" s="51"/>
      <c r="K91" s="51"/>
      <c r="L91" s="343"/>
    </row>
    <row r="92" spans="1:12" s="141" customFormat="1" ht="15" thickBot="1">
      <c r="A92" s="142" t="s">
        <v>127</v>
      </c>
      <c r="B92" s="64"/>
      <c r="C92" s="71"/>
      <c r="D92" s="66" t="s">
        <v>348</v>
      </c>
      <c r="E92" s="67" t="s">
        <v>161</v>
      </c>
      <c r="F92" s="67"/>
      <c r="G92" s="67"/>
      <c r="H92" s="68"/>
      <c r="I92" s="51"/>
      <c r="J92" s="51"/>
      <c r="K92" s="51"/>
      <c r="L92" s="343"/>
    </row>
    <row r="93" spans="1:12" s="141" customFormat="1" ht="15" thickBot="1">
      <c r="A93" s="142" t="s">
        <v>128</v>
      </c>
      <c r="B93" s="64"/>
      <c r="C93" s="71"/>
      <c r="D93" s="66" t="s">
        <v>349</v>
      </c>
      <c r="E93" s="67" t="s">
        <v>192</v>
      </c>
      <c r="F93" s="33"/>
      <c r="G93" s="67"/>
      <c r="H93" s="68"/>
      <c r="I93" s="51"/>
      <c r="J93" s="51"/>
      <c r="K93" s="51"/>
      <c r="L93" s="343"/>
    </row>
    <row r="94" spans="1:12" s="141" customFormat="1" ht="15" thickBot="1">
      <c r="A94" s="142" t="s">
        <v>129</v>
      </c>
      <c r="B94" s="64"/>
      <c r="C94" s="71"/>
      <c r="D94" s="66" t="s">
        <v>342</v>
      </c>
      <c r="E94" s="67" t="s">
        <v>162</v>
      </c>
      <c r="F94" s="33"/>
      <c r="G94" s="67"/>
      <c r="H94" s="68"/>
      <c r="I94" s="52"/>
      <c r="J94" s="52"/>
      <c r="K94" s="52"/>
      <c r="L94" s="344"/>
    </row>
    <row r="95" spans="1:12" s="92" customFormat="1" ht="30" customHeight="1" thickBot="1">
      <c r="A95" s="142" t="s">
        <v>130</v>
      </c>
      <c r="B95" s="413" t="s">
        <v>448</v>
      </c>
      <c r="C95" s="414"/>
      <c r="D95" s="414"/>
      <c r="E95" s="414"/>
      <c r="F95" s="414"/>
      <c r="G95" s="414"/>
      <c r="H95" s="415"/>
      <c r="I95" s="89">
        <f>SUM(I75,I87)</f>
        <v>301916</v>
      </c>
      <c r="J95" s="89">
        <f>SUM(J75,J87)</f>
        <v>300231</v>
      </c>
      <c r="K95" s="89">
        <f>SUM(K75,K87)</f>
        <v>140673</v>
      </c>
      <c r="L95" s="338">
        <f>K95/J95</f>
        <v>0.4685492171028308</v>
      </c>
    </row>
    <row r="96" spans="1:12" s="96" customFormat="1" ht="16.5" thickBot="1">
      <c r="A96" s="142" t="s">
        <v>131</v>
      </c>
      <c r="B96" s="93" t="s">
        <v>84</v>
      </c>
      <c r="C96" s="94" t="s">
        <v>350</v>
      </c>
      <c r="D96" s="94"/>
      <c r="E96" s="94"/>
      <c r="F96" s="94"/>
      <c r="G96" s="94"/>
      <c r="H96" s="94"/>
      <c r="I96" s="95">
        <f>SUM(I97:I103)</f>
        <v>0</v>
      </c>
      <c r="J96" s="95">
        <f>SUM(J97:J103)</f>
        <v>0</v>
      </c>
      <c r="K96" s="95">
        <f>SUM(K97:K103)</f>
        <v>0</v>
      </c>
      <c r="L96" s="350"/>
    </row>
    <row r="97" spans="1:12" s="96" customFormat="1" ht="16.5" thickBot="1">
      <c r="A97" s="142" t="s">
        <v>132</v>
      </c>
      <c r="B97" s="97"/>
      <c r="C97" s="112" t="s">
        <v>351</v>
      </c>
      <c r="D97" s="113" t="s">
        <v>355</v>
      </c>
      <c r="E97" s="113"/>
      <c r="F97" s="113"/>
      <c r="G97" s="113"/>
      <c r="H97" s="114"/>
      <c r="I97" s="118"/>
      <c r="J97" s="118"/>
      <c r="K97" s="118"/>
      <c r="L97" s="354"/>
    </row>
    <row r="98" spans="1:12" s="57" customFormat="1" ht="15" customHeight="1" thickBot="1">
      <c r="A98" s="142" t="s">
        <v>133</v>
      </c>
      <c r="B98" s="56"/>
      <c r="C98" s="46"/>
      <c r="D98" s="251" t="s">
        <v>359</v>
      </c>
      <c r="E98" s="55" t="s">
        <v>362</v>
      </c>
      <c r="F98" s="55"/>
      <c r="G98" s="55"/>
      <c r="H98" s="129"/>
      <c r="I98" s="123"/>
      <c r="J98" s="123"/>
      <c r="K98" s="123"/>
      <c r="L98" s="331"/>
    </row>
    <row r="99" spans="1:12" s="57" customFormat="1" ht="15" customHeight="1" thickBot="1">
      <c r="A99" s="142" t="s">
        <v>134</v>
      </c>
      <c r="B99" s="56"/>
      <c r="C99" s="46"/>
      <c r="D99" s="251" t="s">
        <v>360</v>
      </c>
      <c r="E99" s="55" t="s">
        <v>226</v>
      </c>
      <c r="F99" s="55"/>
      <c r="G99" s="55"/>
      <c r="H99" s="129"/>
      <c r="I99" s="123"/>
      <c r="J99" s="123"/>
      <c r="K99" s="123"/>
      <c r="L99" s="331"/>
    </row>
    <row r="100" spans="1:12" s="57" customFormat="1" ht="15" customHeight="1" thickBot="1">
      <c r="A100" s="142" t="s">
        <v>135</v>
      </c>
      <c r="B100" s="237"/>
      <c r="C100" s="238"/>
      <c r="D100" s="244" t="s">
        <v>361</v>
      </c>
      <c r="E100" s="239" t="s">
        <v>363</v>
      </c>
      <c r="F100" s="239"/>
      <c r="G100" s="239"/>
      <c r="H100" s="240"/>
      <c r="I100" s="241"/>
      <c r="J100" s="241"/>
      <c r="K100" s="241"/>
      <c r="L100" s="335"/>
    </row>
    <row r="101" spans="1:12" s="96" customFormat="1" ht="16.5" thickBot="1">
      <c r="A101" s="142" t="s">
        <v>136</v>
      </c>
      <c r="B101" s="97"/>
      <c r="C101" s="112" t="s">
        <v>352</v>
      </c>
      <c r="D101" s="102" t="s">
        <v>356</v>
      </c>
      <c r="E101" s="102"/>
      <c r="F101" s="102"/>
      <c r="G101" s="102"/>
      <c r="H101" s="104"/>
      <c r="I101" s="105"/>
      <c r="J101" s="105"/>
      <c r="K101" s="105"/>
      <c r="L101" s="352"/>
    </row>
    <row r="102" spans="1:12" s="96" customFormat="1" ht="16.5" thickBot="1">
      <c r="A102" s="142" t="s">
        <v>137</v>
      </c>
      <c r="B102" s="97"/>
      <c r="C102" s="112" t="s">
        <v>353</v>
      </c>
      <c r="D102" s="102" t="s">
        <v>357</v>
      </c>
      <c r="E102" s="102"/>
      <c r="F102" s="102"/>
      <c r="G102" s="102"/>
      <c r="H102" s="104"/>
      <c r="I102" s="249"/>
      <c r="J102" s="249"/>
      <c r="K102" s="249"/>
      <c r="L102" s="355"/>
    </row>
    <row r="103" spans="1:12" s="76" customFormat="1" ht="15" customHeight="1" thickBot="1">
      <c r="A103" s="142" t="s">
        <v>138</v>
      </c>
      <c r="B103" s="243"/>
      <c r="C103" s="242" t="s">
        <v>354</v>
      </c>
      <c r="D103" s="245" t="s">
        <v>358</v>
      </c>
      <c r="E103" s="246"/>
      <c r="F103" s="246"/>
      <c r="G103" s="246"/>
      <c r="H103" s="247"/>
      <c r="I103" s="248"/>
      <c r="J103" s="248"/>
      <c r="K103" s="248"/>
      <c r="L103" s="356"/>
    </row>
    <row r="104" spans="1:12" s="92" customFormat="1" ht="30" customHeight="1" thickBot="1">
      <c r="A104" s="142" t="s">
        <v>139</v>
      </c>
      <c r="B104" s="413" t="s">
        <v>449</v>
      </c>
      <c r="C104" s="414"/>
      <c r="D104" s="414"/>
      <c r="E104" s="414"/>
      <c r="F104" s="414"/>
      <c r="G104" s="414"/>
      <c r="H104" s="415"/>
      <c r="I104" s="115">
        <f>SUM(I95,I96)</f>
        <v>301916</v>
      </c>
      <c r="J104" s="115">
        <f>SUM(J95,J96)</f>
        <v>300231</v>
      </c>
      <c r="K104" s="115">
        <f>SUM(K95,K96)</f>
        <v>140673</v>
      </c>
      <c r="L104" s="357">
        <f>K104/J104</f>
        <v>0.4685492171028308</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8.xml><?xml version="1.0" encoding="utf-8"?>
<worksheet xmlns="http://schemas.openxmlformats.org/spreadsheetml/2006/main" xmlns:r="http://schemas.openxmlformats.org/officeDocument/2006/relationships">
  <dimension ref="A1:E33"/>
  <sheetViews>
    <sheetView view="pageBreakPreview" zoomScaleSheetLayoutView="100" zoomScalePageLayoutView="0" workbookViewId="0" topLeftCell="A1">
      <selection activeCell="D17" sqref="D17"/>
    </sheetView>
  </sheetViews>
  <sheetFormatPr defaultColWidth="9.140625" defaultRowHeight="24.75" customHeight="1"/>
  <cols>
    <col min="1" max="1" width="5.7109375" style="5" customWidth="1"/>
    <col min="2" max="2" width="10.7109375" style="6" customWidth="1"/>
    <col min="3" max="3" width="60.7109375" style="6" customWidth="1"/>
    <col min="4" max="5" width="20.7109375" style="6" customWidth="1"/>
    <col min="6" max="16384" width="9.140625" style="6" customWidth="1"/>
  </cols>
  <sheetData>
    <row r="1" spans="4:5" ht="24.75" customHeight="1">
      <c r="D1" s="37"/>
      <c r="E1" s="37" t="s">
        <v>490</v>
      </c>
    </row>
    <row r="2" spans="4:5" ht="24.75" customHeight="1">
      <c r="D2" s="37"/>
      <c r="E2" s="37"/>
    </row>
    <row r="3" spans="2:5" ht="24.75" customHeight="1">
      <c r="B3" s="429" t="s">
        <v>71</v>
      </c>
      <c r="C3" s="429"/>
      <c r="D3" s="429"/>
      <c r="E3" s="429"/>
    </row>
    <row r="4" spans="2:5" ht="24.75" customHeight="1">
      <c r="B4" s="39"/>
      <c r="C4" s="39"/>
      <c r="D4" s="39"/>
      <c r="E4" s="39"/>
    </row>
    <row r="5" spans="4:5" ht="19.5" customHeight="1" thickBot="1">
      <c r="D5" s="38"/>
      <c r="E5" s="38" t="s">
        <v>8</v>
      </c>
    </row>
    <row r="6" spans="1:5" ht="19.5" customHeight="1" thickBot="1">
      <c r="A6" s="7"/>
      <c r="B6" s="430" t="s">
        <v>9</v>
      </c>
      <c r="C6" s="431"/>
      <c r="D6" s="386" t="s">
        <v>10</v>
      </c>
      <c r="E6" s="379" t="s">
        <v>11</v>
      </c>
    </row>
    <row r="7" spans="1:5" ht="19.5" customHeight="1">
      <c r="A7" s="8"/>
      <c r="B7" s="432" t="s">
        <v>72</v>
      </c>
      <c r="C7" s="434" t="s">
        <v>73</v>
      </c>
      <c r="D7" s="387"/>
      <c r="E7" s="436" t="s">
        <v>500</v>
      </c>
    </row>
    <row r="8" spans="1:5" ht="26.25" thickBot="1">
      <c r="A8" s="9"/>
      <c r="B8" s="433"/>
      <c r="C8" s="435"/>
      <c r="D8" s="388" t="s">
        <v>499</v>
      </c>
      <c r="E8" s="437"/>
    </row>
    <row r="9" spans="1:5" s="12" customFormat="1" ht="19.5" customHeight="1">
      <c r="A9" s="10" t="s">
        <v>14</v>
      </c>
      <c r="B9" s="11" t="s">
        <v>74</v>
      </c>
      <c r="C9" s="11"/>
      <c r="D9" s="395">
        <f>SUM(D10:D10)</f>
        <v>11000</v>
      </c>
      <c r="E9" s="380">
        <f>SUM(E10:E10)</f>
        <v>11000</v>
      </c>
    </row>
    <row r="10" spans="1:5" ht="19.5" customHeight="1">
      <c r="A10" s="13" t="s">
        <v>15</v>
      </c>
      <c r="B10" s="14">
        <v>1</v>
      </c>
      <c r="C10" s="15" t="s">
        <v>454</v>
      </c>
      <c r="D10" s="389">
        <f>'2. melléklet'!I85</f>
        <v>11000</v>
      </c>
      <c r="E10" s="381">
        <f>'2. melléklet'!J85</f>
        <v>11000</v>
      </c>
    </row>
    <row r="11" spans="1:5" s="12" customFormat="1" ht="19.5" customHeight="1">
      <c r="A11" s="13" t="s">
        <v>16</v>
      </c>
      <c r="B11" s="438" t="s">
        <v>75</v>
      </c>
      <c r="C11" s="438"/>
      <c r="D11" s="390">
        <f>SUM(D12:D12)</f>
        <v>0</v>
      </c>
      <c r="E11" s="382">
        <f>SUM(E12:E12)</f>
        <v>0</v>
      </c>
    </row>
    <row r="12" spans="1:5" ht="19.5" customHeight="1">
      <c r="A12" s="13" t="s">
        <v>17</v>
      </c>
      <c r="B12" s="14"/>
      <c r="C12" s="17"/>
      <c r="D12" s="391"/>
      <c r="E12" s="383"/>
    </row>
    <row r="13" spans="1:5" ht="24.75" customHeight="1" thickBot="1">
      <c r="A13" s="22" t="s">
        <v>18</v>
      </c>
      <c r="B13" s="18"/>
      <c r="C13" s="19" t="s">
        <v>76</v>
      </c>
      <c r="D13" s="392">
        <f>SUM(D9,D11)</f>
        <v>11000</v>
      </c>
      <c r="E13" s="384">
        <f>SUM(E9,E11)</f>
        <v>11000</v>
      </c>
    </row>
    <row r="14" spans="1:5" ht="19.5" customHeight="1" thickBot="1">
      <c r="A14" s="40"/>
      <c r="B14" s="20"/>
      <c r="C14" s="20"/>
      <c r="D14" s="393"/>
      <c r="E14" s="20"/>
    </row>
    <row r="15" spans="1:5" ht="24.75" customHeight="1" thickBot="1">
      <c r="A15" s="41" t="s">
        <v>19</v>
      </c>
      <c r="B15" s="21"/>
      <c r="C15" s="378" t="s">
        <v>77</v>
      </c>
      <c r="D15" s="394">
        <f>'2. melléklet'!I86</f>
        <v>168000</v>
      </c>
      <c r="E15" s="385">
        <f>'2. melléklet'!J86</f>
        <v>155040</v>
      </c>
    </row>
    <row r="16" spans="1:5" ht="19.5" customHeight="1" thickBot="1">
      <c r="A16" s="40"/>
      <c r="B16" s="20"/>
      <c r="C16" s="20"/>
      <c r="D16" s="393"/>
      <c r="E16" s="20"/>
    </row>
    <row r="17" spans="1:5" ht="24.75" customHeight="1" thickBot="1">
      <c r="A17" s="41" t="s">
        <v>20</v>
      </c>
      <c r="B17" s="23"/>
      <c r="C17" s="378" t="s">
        <v>78</v>
      </c>
      <c r="D17" s="394">
        <f>D13+D15</f>
        <v>179000</v>
      </c>
      <c r="E17" s="385">
        <f>E13+E15</f>
        <v>166040</v>
      </c>
    </row>
    <row r="18" ht="12.75"/>
    <row r="19" spans="2:3" ht="24.75" customHeight="1">
      <c r="B19" s="428"/>
      <c r="C19" s="428"/>
    </row>
    <row r="20" spans="3:5" ht="12.75">
      <c r="C20" s="24"/>
      <c r="D20" s="25"/>
      <c r="E20" s="25"/>
    </row>
    <row r="21" spans="3:5" ht="12.75">
      <c r="C21" s="24"/>
      <c r="D21" s="25"/>
      <c r="E21" s="25"/>
    </row>
    <row r="22" spans="3:5" ht="12.75">
      <c r="C22" s="24"/>
      <c r="D22" s="25"/>
      <c r="E22" s="25"/>
    </row>
    <row r="23" spans="3:5" ht="12.75">
      <c r="C23" s="16"/>
      <c r="D23" s="25"/>
      <c r="E23" s="25"/>
    </row>
    <row r="24" spans="3:5" ht="12.75">
      <c r="C24" s="16"/>
      <c r="D24" s="25"/>
      <c r="E24" s="25"/>
    </row>
    <row r="25" spans="3:5" ht="12.75">
      <c r="C25" s="16"/>
      <c r="D25" s="25"/>
      <c r="E25" s="25"/>
    </row>
    <row r="26" spans="1:5" ht="12.75">
      <c r="A26" s="6"/>
      <c r="C26" s="16"/>
      <c r="D26" s="25"/>
      <c r="E26" s="25"/>
    </row>
    <row r="27" spans="1:5" ht="12.75">
      <c r="A27" s="6"/>
      <c r="C27" s="16"/>
      <c r="D27" s="25"/>
      <c r="E27" s="25"/>
    </row>
    <row r="28" spans="1:5" ht="12.75">
      <c r="A28" s="6"/>
      <c r="C28" s="16"/>
      <c r="D28" s="25"/>
      <c r="E28" s="25"/>
    </row>
    <row r="29" spans="1:5" ht="12.75">
      <c r="A29" s="6"/>
      <c r="D29" s="26"/>
      <c r="E29" s="26"/>
    </row>
    <row r="30" spans="1:5" ht="12.75">
      <c r="A30" s="6"/>
      <c r="D30" s="26"/>
      <c r="E30" s="26"/>
    </row>
    <row r="31" ht="12.75">
      <c r="A31" s="6"/>
    </row>
    <row r="32" ht="12.75">
      <c r="A32" s="6"/>
    </row>
    <row r="33" ht="12.75">
      <c r="A33" s="6"/>
    </row>
  </sheetData>
  <sheetProtection/>
  <mergeCells count="7">
    <mergeCell ref="B19:C19"/>
    <mergeCell ref="B3:E3"/>
    <mergeCell ref="B6:C6"/>
    <mergeCell ref="B7:B8"/>
    <mergeCell ref="C7:C8"/>
    <mergeCell ref="E7:E8"/>
    <mergeCell ref="B11:C11"/>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17" min="1" max="3" man="1"/>
  </rowBreaks>
</worksheet>
</file>

<file path=xl/worksheets/sheet9.xml><?xml version="1.0" encoding="utf-8"?>
<worksheet xmlns="http://schemas.openxmlformats.org/spreadsheetml/2006/main" xmlns:r="http://schemas.openxmlformats.org/officeDocument/2006/relationships">
  <dimension ref="A1:O55"/>
  <sheetViews>
    <sheetView view="pageBreakPreview" zoomScaleSheetLayoutView="100" zoomScalePageLayoutView="0" workbookViewId="0" topLeftCell="A26">
      <selection activeCell="Q56" sqref="Q56"/>
    </sheetView>
  </sheetViews>
  <sheetFormatPr defaultColWidth="9.140625" defaultRowHeight="15"/>
  <cols>
    <col min="1" max="1" width="4.57421875" style="3" customWidth="1"/>
    <col min="2" max="7" width="10.7109375" style="4" customWidth="1"/>
    <col min="8" max="14" width="13.7109375" style="4" customWidth="1"/>
    <col min="15" max="15" width="13.7109375" style="312" customWidth="1"/>
    <col min="16" max="16384" width="9.140625" style="4" customWidth="1"/>
  </cols>
  <sheetData>
    <row r="1" spans="12:15" ht="12.75">
      <c r="L1" s="3"/>
      <c r="M1" s="3"/>
      <c r="N1" s="3"/>
      <c r="O1" s="311" t="s">
        <v>491</v>
      </c>
    </row>
    <row r="2" ht="12.75">
      <c r="K2" s="3"/>
    </row>
    <row r="3" spans="1:15" ht="15.75">
      <c r="A3" s="477" t="s">
        <v>476</v>
      </c>
      <c r="B3" s="477"/>
      <c r="C3" s="477"/>
      <c r="D3" s="477"/>
      <c r="E3" s="477"/>
      <c r="F3" s="477"/>
      <c r="G3" s="477"/>
      <c r="H3" s="477"/>
      <c r="I3" s="477"/>
      <c r="J3" s="477"/>
      <c r="K3" s="477"/>
      <c r="L3" s="477"/>
      <c r="M3" s="477"/>
      <c r="N3" s="477"/>
      <c r="O3" s="477"/>
    </row>
    <row r="4" spans="1:15" ht="15.75" customHeight="1">
      <c r="A4" s="478" t="s">
        <v>364</v>
      </c>
      <c r="B4" s="478"/>
      <c r="C4" s="478"/>
      <c r="D4" s="478"/>
      <c r="E4" s="478"/>
      <c r="F4" s="478"/>
      <c r="G4" s="478"/>
      <c r="H4" s="478"/>
      <c r="I4" s="478"/>
      <c r="J4" s="478"/>
      <c r="K4" s="478"/>
      <c r="L4" s="478"/>
      <c r="M4" s="478"/>
      <c r="N4" s="478"/>
      <c r="O4" s="478"/>
    </row>
    <row r="5" spans="1:15" ht="15.75" customHeight="1">
      <c r="A5" s="478" t="s">
        <v>365</v>
      </c>
      <c r="B5" s="478"/>
      <c r="C5" s="478"/>
      <c r="D5" s="478"/>
      <c r="E5" s="478"/>
      <c r="F5" s="478"/>
      <c r="G5" s="478"/>
      <c r="H5" s="478"/>
      <c r="I5" s="478"/>
      <c r="J5" s="478"/>
      <c r="K5" s="478"/>
      <c r="L5" s="478"/>
      <c r="M5" s="478"/>
      <c r="N5" s="478"/>
      <c r="O5" s="478"/>
    </row>
    <row r="6" spans="1:15" ht="15.75" customHeight="1">
      <c r="A6" s="478" t="s">
        <v>366</v>
      </c>
      <c r="B6" s="478"/>
      <c r="C6" s="478"/>
      <c r="D6" s="478"/>
      <c r="E6" s="478"/>
      <c r="F6" s="478"/>
      <c r="G6" s="478"/>
      <c r="H6" s="478"/>
      <c r="I6" s="478"/>
      <c r="J6" s="478"/>
      <c r="K6" s="478"/>
      <c r="L6" s="478"/>
      <c r="M6" s="478"/>
      <c r="N6" s="478"/>
      <c r="O6" s="478"/>
    </row>
    <row r="7" spans="1:11" ht="15.75">
      <c r="A7" s="254"/>
      <c r="B7" s="253"/>
      <c r="C7" s="253"/>
      <c r="D7" s="253"/>
      <c r="E7" s="253"/>
      <c r="F7" s="253"/>
      <c r="G7" s="253"/>
      <c r="H7" s="253"/>
      <c r="I7" s="253"/>
      <c r="J7" s="253"/>
      <c r="K7" s="253"/>
    </row>
    <row r="8" spans="11:15" ht="12.75">
      <c r="K8" s="255"/>
      <c r="L8" s="256"/>
      <c r="M8" s="256"/>
      <c r="N8" s="256"/>
      <c r="O8" s="313" t="s">
        <v>8</v>
      </c>
    </row>
    <row r="9" spans="1:15" ht="12.75">
      <c r="A9" s="257"/>
      <c r="B9" s="459" t="s">
        <v>9</v>
      </c>
      <c r="C9" s="459"/>
      <c r="D9" s="459"/>
      <c r="E9" s="459"/>
      <c r="F9" s="459"/>
      <c r="G9" s="459"/>
      <c r="H9" s="258" t="s">
        <v>10</v>
      </c>
      <c r="I9" s="258" t="s">
        <v>11</v>
      </c>
      <c r="J9" s="258" t="s">
        <v>12</v>
      </c>
      <c r="K9" s="258" t="s">
        <v>13</v>
      </c>
      <c r="L9" s="259" t="s">
        <v>88</v>
      </c>
      <c r="M9" s="259" t="s">
        <v>89</v>
      </c>
      <c r="N9" s="259" t="s">
        <v>90</v>
      </c>
      <c r="O9" s="314" t="s">
        <v>91</v>
      </c>
    </row>
    <row r="10" spans="1:15" s="262" customFormat="1" ht="93.75" customHeight="1">
      <c r="A10" s="257" t="s">
        <v>14</v>
      </c>
      <c r="B10" s="460" t="s">
        <v>367</v>
      </c>
      <c r="C10" s="461"/>
      <c r="D10" s="461"/>
      <c r="E10" s="461"/>
      <c r="F10" s="461"/>
      <c r="G10" s="462"/>
      <c r="H10" s="260" t="s">
        <v>469</v>
      </c>
      <c r="I10" s="261" t="s">
        <v>477</v>
      </c>
      <c r="J10" s="261" t="s">
        <v>368</v>
      </c>
      <c r="K10" s="260" t="s">
        <v>470</v>
      </c>
      <c r="L10" s="474" t="s">
        <v>505</v>
      </c>
      <c r="M10" s="474" t="s">
        <v>506</v>
      </c>
      <c r="N10" s="474" t="s">
        <v>507</v>
      </c>
      <c r="O10" s="479" t="s">
        <v>497</v>
      </c>
    </row>
    <row r="11" spans="1:15" ht="12.75">
      <c r="A11" s="257" t="s">
        <v>15</v>
      </c>
      <c r="B11" s="263"/>
      <c r="C11" s="264"/>
      <c r="D11" s="264"/>
      <c r="E11" s="264"/>
      <c r="F11" s="264"/>
      <c r="G11" s="265"/>
      <c r="H11" s="466" t="s">
        <v>369</v>
      </c>
      <c r="I11" s="467"/>
      <c r="J11" s="467"/>
      <c r="K11" s="467"/>
      <c r="L11" s="475"/>
      <c r="M11" s="475"/>
      <c r="N11" s="475"/>
      <c r="O11" s="480"/>
    </row>
    <row r="12" spans="1:15" s="262" customFormat="1" ht="25.5" customHeight="1">
      <c r="A12" s="257" t="s">
        <v>16</v>
      </c>
      <c r="B12" s="266"/>
      <c r="C12" s="267"/>
      <c r="D12" s="267"/>
      <c r="E12" s="267"/>
      <c r="F12" s="267"/>
      <c r="G12" s="268"/>
      <c r="H12" s="463" t="s">
        <v>457</v>
      </c>
      <c r="I12" s="464"/>
      <c r="J12" s="464"/>
      <c r="K12" s="465"/>
      <c r="L12" s="475"/>
      <c r="M12" s="476"/>
      <c r="N12" s="475"/>
      <c r="O12" s="480"/>
    </row>
    <row r="13" spans="1:15" s="262" customFormat="1" ht="25.5" customHeight="1">
      <c r="A13" s="257" t="s">
        <v>17</v>
      </c>
      <c r="B13" s="471" t="s">
        <v>141</v>
      </c>
      <c r="C13" s="472"/>
      <c r="D13" s="472"/>
      <c r="E13" s="472"/>
      <c r="F13" s="472"/>
      <c r="G13" s="472"/>
      <c r="H13" s="472"/>
      <c r="I13" s="472"/>
      <c r="J13" s="472"/>
      <c r="K13" s="472"/>
      <c r="L13" s="472"/>
      <c r="M13" s="472"/>
      <c r="N13" s="472"/>
      <c r="O13" s="473"/>
    </row>
    <row r="14" spans="1:15" s="262" customFormat="1" ht="24.75" customHeight="1">
      <c r="A14" s="257" t="s">
        <v>18</v>
      </c>
      <c r="B14" s="444" t="s">
        <v>370</v>
      </c>
      <c r="C14" s="445"/>
      <c r="D14" s="445"/>
      <c r="E14" s="445"/>
      <c r="F14" s="445"/>
      <c r="G14" s="446"/>
      <c r="H14" s="270">
        <f>SUM(H15:H15)</f>
        <v>0</v>
      </c>
      <c r="I14" s="270">
        <f>SUM(I15:I15)</f>
        <v>0</v>
      </c>
      <c r="J14" s="270">
        <f>SUM(J15:J15)</f>
        <v>0</v>
      </c>
      <c r="K14" s="270">
        <f>SUM(K15:K15)</f>
        <v>1100</v>
      </c>
      <c r="L14" s="270">
        <f aca="true" t="shared" si="0" ref="L14:L28">SUM(H14:K14)</f>
        <v>1100</v>
      </c>
      <c r="M14" s="270">
        <f>SUM(M15)</f>
        <v>1100</v>
      </c>
      <c r="N14" s="270">
        <f>SUM(N15)</f>
        <v>243</v>
      </c>
      <c r="O14" s="315">
        <f>N14/M14</f>
        <v>0.22090909090909092</v>
      </c>
    </row>
    <row r="15" spans="1:15" ht="12.75">
      <c r="A15" s="257" t="s">
        <v>19</v>
      </c>
      <c r="B15" s="439" t="s">
        <v>372</v>
      </c>
      <c r="C15" s="440"/>
      <c r="D15" s="440"/>
      <c r="E15" s="440"/>
      <c r="F15" s="440"/>
      <c r="G15" s="441"/>
      <c r="H15" s="278"/>
      <c r="I15" s="278"/>
      <c r="J15" s="278"/>
      <c r="K15" s="278">
        <v>1100</v>
      </c>
      <c r="L15" s="278">
        <f t="shared" si="0"/>
        <v>1100</v>
      </c>
      <c r="M15" s="278">
        <v>1100</v>
      </c>
      <c r="N15" s="278">
        <v>243</v>
      </c>
      <c r="O15" s="316">
        <f>N15/M15</f>
        <v>0.22090909090909092</v>
      </c>
    </row>
    <row r="16" spans="1:15" s="262" customFormat="1" ht="25.5" customHeight="1">
      <c r="A16" s="257" t="s">
        <v>20</v>
      </c>
      <c r="B16" s="444" t="s">
        <v>371</v>
      </c>
      <c r="C16" s="445"/>
      <c r="D16" s="445"/>
      <c r="E16" s="445"/>
      <c r="F16" s="445"/>
      <c r="G16" s="446"/>
      <c r="H16" s="270">
        <f>SUM(H17:H17)</f>
        <v>0</v>
      </c>
      <c r="I16" s="270">
        <f>SUM(I17:I17)</f>
        <v>0</v>
      </c>
      <c r="J16" s="270">
        <f>SUM(J17:J17)</f>
        <v>0</v>
      </c>
      <c r="K16" s="270">
        <f>SUM(K17:K17)</f>
        <v>635</v>
      </c>
      <c r="L16" s="270">
        <f t="shared" si="0"/>
        <v>635</v>
      </c>
      <c r="M16" s="270">
        <f>SUM(M17)</f>
        <v>635</v>
      </c>
      <c r="N16" s="270">
        <f>SUM(N17)</f>
        <v>505</v>
      </c>
      <c r="O16" s="315">
        <f aca="true" t="shared" si="1" ref="O16:O37">N16/M16</f>
        <v>0.7952755905511811</v>
      </c>
    </row>
    <row r="17" spans="1:15" ht="12.75">
      <c r="A17" s="257" t="s">
        <v>21</v>
      </c>
      <c r="B17" s="439" t="s">
        <v>459</v>
      </c>
      <c r="C17" s="440"/>
      <c r="D17" s="440"/>
      <c r="E17" s="440"/>
      <c r="F17" s="440"/>
      <c r="G17" s="441"/>
      <c r="H17" s="278"/>
      <c r="I17" s="278"/>
      <c r="J17" s="278"/>
      <c r="K17" s="278">
        <v>635</v>
      </c>
      <c r="L17" s="278">
        <f t="shared" si="0"/>
        <v>635</v>
      </c>
      <c r="M17" s="278">
        <v>635</v>
      </c>
      <c r="N17" s="278">
        <v>505</v>
      </c>
      <c r="O17" s="316">
        <f t="shared" si="1"/>
        <v>0.7952755905511811</v>
      </c>
    </row>
    <row r="18" spans="1:15" ht="12.75">
      <c r="A18" s="257" t="s">
        <v>22</v>
      </c>
      <c r="B18" s="444" t="s">
        <v>373</v>
      </c>
      <c r="C18" s="445"/>
      <c r="D18" s="445"/>
      <c r="E18" s="445"/>
      <c r="F18" s="445"/>
      <c r="G18" s="446"/>
      <c r="H18" s="270">
        <f>SUM(H19:H19)</f>
        <v>0</v>
      </c>
      <c r="I18" s="270">
        <f>SUM(I19:I19)</f>
        <v>0</v>
      </c>
      <c r="J18" s="270">
        <f>SUM(J19:J19)</f>
        <v>0</v>
      </c>
      <c r="K18" s="270">
        <f>SUM(K19:K19)</f>
        <v>2500</v>
      </c>
      <c r="L18" s="270">
        <f t="shared" si="0"/>
        <v>2500</v>
      </c>
      <c r="M18" s="270">
        <f>SUM(M19)</f>
        <v>2500</v>
      </c>
      <c r="N18" s="270">
        <f>SUM(N19)</f>
        <v>0</v>
      </c>
      <c r="O18" s="315">
        <f t="shared" si="1"/>
        <v>0</v>
      </c>
    </row>
    <row r="19" spans="1:15" ht="12.75">
      <c r="A19" s="257" t="s">
        <v>23</v>
      </c>
      <c r="B19" s="439" t="s">
        <v>462</v>
      </c>
      <c r="C19" s="440"/>
      <c r="D19" s="440"/>
      <c r="E19" s="440"/>
      <c r="F19" s="440"/>
      <c r="G19" s="441"/>
      <c r="H19" s="278"/>
      <c r="I19" s="278"/>
      <c r="J19" s="278"/>
      <c r="K19" s="278">
        <v>2500</v>
      </c>
      <c r="L19" s="278">
        <f t="shared" si="0"/>
        <v>2500</v>
      </c>
      <c r="M19" s="278">
        <v>2500</v>
      </c>
      <c r="N19" s="278">
        <v>0</v>
      </c>
      <c r="O19" s="316">
        <f t="shared" si="1"/>
        <v>0</v>
      </c>
    </row>
    <row r="20" spans="1:15" s="262" customFormat="1" ht="24" customHeight="1">
      <c r="A20" s="257" t="s">
        <v>24</v>
      </c>
      <c r="B20" s="444" t="s">
        <v>374</v>
      </c>
      <c r="C20" s="445"/>
      <c r="D20" s="445"/>
      <c r="E20" s="445"/>
      <c r="F20" s="445"/>
      <c r="G20" s="446"/>
      <c r="H20" s="270">
        <f>SUM(H21:H21)</f>
        <v>0</v>
      </c>
      <c r="I20" s="270">
        <f>SUM(I21:I21)</f>
        <v>0</v>
      </c>
      <c r="J20" s="270">
        <f>SUM(J21:J21)</f>
        <v>0</v>
      </c>
      <c r="K20" s="270">
        <f>SUM(K21:K21)</f>
        <v>600</v>
      </c>
      <c r="L20" s="270">
        <f t="shared" si="0"/>
        <v>600</v>
      </c>
      <c r="M20" s="270">
        <f>SUM(M21)</f>
        <v>600</v>
      </c>
      <c r="N20" s="270">
        <f>SUM(N21)</f>
        <v>401</v>
      </c>
      <c r="O20" s="315">
        <f t="shared" si="1"/>
        <v>0.6683333333333333</v>
      </c>
    </row>
    <row r="21" spans="1:15" ht="12.75">
      <c r="A21" s="257" t="s">
        <v>25</v>
      </c>
      <c r="B21" s="439" t="s">
        <v>406</v>
      </c>
      <c r="C21" s="440"/>
      <c r="D21" s="440"/>
      <c r="E21" s="440"/>
      <c r="F21" s="440"/>
      <c r="G21" s="441"/>
      <c r="H21" s="278"/>
      <c r="I21" s="278"/>
      <c r="J21" s="278"/>
      <c r="K21" s="278">
        <v>600</v>
      </c>
      <c r="L21" s="278">
        <f t="shared" si="0"/>
        <v>600</v>
      </c>
      <c r="M21" s="278">
        <v>600</v>
      </c>
      <c r="N21" s="278">
        <v>401</v>
      </c>
      <c r="O21" s="316">
        <f t="shared" si="1"/>
        <v>0.6683333333333333</v>
      </c>
    </row>
    <row r="22" spans="1:15" ht="12.75">
      <c r="A22" s="257" t="s">
        <v>26</v>
      </c>
      <c r="B22" s="456" t="s">
        <v>375</v>
      </c>
      <c r="C22" s="457"/>
      <c r="D22" s="457"/>
      <c r="E22" s="457"/>
      <c r="F22" s="457"/>
      <c r="G22" s="458"/>
      <c r="H22" s="269">
        <f>SUM(H23:H24)</f>
        <v>0</v>
      </c>
      <c r="I22" s="269">
        <f>SUM(I23:I24)</f>
        <v>0</v>
      </c>
      <c r="J22" s="269">
        <f>SUM(J23:J24)</f>
        <v>13152</v>
      </c>
      <c r="K22" s="269"/>
      <c r="L22" s="269">
        <f>SUM(H22:K22)</f>
        <v>13152</v>
      </c>
      <c r="M22" s="269">
        <f>SUM(M23)</f>
        <v>13152</v>
      </c>
      <c r="N22" s="269">
        <f>SUM(N23)</f>
        <v>0</v>
      </c>
      <c r="O22" s="317">
        <f t="shared" si="1"/>
        <v>0</v>
      </c>
    </row>
    <row r="23" spans="1:15" ht="26.25" customHeight="1">
      <c r="A23" s="257" t="s">
        <v>27</v>
      </c>
      <c r="B23" s="452" t="s">
        <v>479</v>
      </c>
      <c r="C23" s="452"/>
      <c r="D23" s="452"/>
      <c r="E23" s="452"/>
      <c r="F23" s="452"/>
      <c r="G23" s="452"/>
      <c r="H23" s="278"/>
      <c r="I23" s="278"/>
      <c r="J23" s="278">
        <v>13152</v>
      </c>
      <c r="K23" s="278"/>
      <c r="L23" s="278">
        <f>SUM(H23:K23)</f>
        <v>13152</v>
      </c>
      <c r="M23" s="278">
        <v>13152</v>
      </c>
      <c r="N23" s="278">
        <v>0</v>
      </c>
      <c r="O23" s="316">
        <f t="shared" si="1"/>
        <v>0</v>
      </c>
    </row>
    <row r="24" spans="1:15" ht="12.75">
      <c r="A24" s="257" t="s">
        <v>28</v>
      </c>
      <c r="B24" s="456" t="s">
        <v>407</v>
      </c>
      <c r="C24" s="457"/>
      <c r="D24" s="457"/>
      <c r="E24" s="457"/>
      <c r="F24" s="457"/>
      <c r="G24" s="458"/>
      <c r="H24" s="269">
        <f>SUM(H25:H25)</f>
        <v>0</v>
      </c>
      <c r="I24" s="269">
        <f>SUM(I25:I25)</f>
        <v>0</v>
      </c>
      <c r="J24" s="269">
        <f>SUM(J25:J25)</f>
        <v>0</v>
      </c>
      <c r="K24" s="269">
        <f>SUM(K25:K26)</f>
        <v>2700</v>
      </c>
      <c r="L24" s="269">
        <f t="shared" si="0"/>
        <v>2700</v>
      </c>
      <c r="M24" s="269">
        <f>SUM(M25:M26)</f>
        <v>2700</v>
      </c>
      <c r="N24" s="269">
        <f>SUM(N25:N26)</f>
        <v>592</v>
      </c>
      <c r="O24" s="317">
        <f t="shared" si="1"/>
        <v>0.21925925925925926</v>
      </c>
    </row>
    <row r="25" spans="1:15" ht="12.75">
      <c r="A25" s="257" t="s">
        <v>29</v>
      </c>
      <c r="B25" s="439" t="s">
        <v>465</v>
      </c>
      <c r="C25" s="440"/>
      <c r="D25" s="440"/>
      <c r="E25" s="440"/>
      <c r="F25" s="440"/>
      <c r="G25" s="441"/>
      <c r="H25" s="278"/>
      <c r="I25" s="278"/>
      <c r="J25" s="278"/>
      <c r="K25" s="278">
        <v>1500</v>
      </c>
      <c r="L25" s="278">
        <f t="shared" si="0"/>
        <v>1500</v>
      </c>
      <c r="M25" s="278">
        <v>1500</v>
      </c>
      <c r="N25" s="278">
        <v>0</v>
      </c>
      <c r="O25" s="316">
        <f t="shared" si="1"/>
        <v>0</v>
      </c>
    </row>
    <row r="26" spans="1:15" ht="12.75">
      <c r="A26" s="257" t="s">
        <v>30</v>
      </c>
      <c r="B26" s="439" t="s">
        <v>466</v>
      </c>
      <c r="C26" s="440"/>
      <c r="D26" s="440"/>
      <c r="E26" s="440"/>
      <c r="F26" s="440"/>
      <c r="G26" s="441"/>
      <c r="H26" s="278"/>
      <c r="I26" s="278"/>
      <c r="J26" s="278"/>
      <c r="K26" s="278">
        <v>1200</v>
      </c>
      <c r="L26" s="278">
        <f t="shared" si="0"/>
        <v>1200</v>
      </c>
      <c r="M26" s="278">
        <v>1200</v>
      </c>
      <c r="N26" s="278">
        <v>592</v>
      </c>
      <c r="O26" s="316">
        <f t="shared" si="1"/>
        <v>0.49333333333333335</v>
      </c>
    </row>
    <row r="27" spans="1:15" ht="12.75">
      <c r="A27" s="257" t="s">
        <v>31</v>
      </c>
      <c r="B27" s="456" t="s">
        <v>376</v>
      </c>
      <c r="C27" s="457"/>
      <c r="D27" s="457"/>
      <c r="E27" s="457"/>
      <c r="F27" s="457"/>
      <c r="G27" s="458"/>
      <c r="H27" s="269">
        <f>SUM(H28:H28)</f>
        <v>0</v>
      </c>
      <c r="I27" s="269">
        <f>SUM(I28:I28)</f>
        <v>0</v>
      </c>
      <c r="J27" s="269">
        <f>SUM(J28:J28)</f>
        <v>0</v>
      </c>
      <c r="K27" s="269">
        <f>SUM(K28:K28)</f>
        <v>1000</v>
      </c>
      <c r="L27" s="269">
        <f t="shared" si="0"/>
        <v>1000</v>
      </c>
      <c r="M27" s="269">
        <f>SUM(M28)</f>
        <v>1000</v>
      </c>
      <c r="N27" s="269">
        <f>SUM(N28)</f>
        <v>0</v>
      </c>
      <c r="O27" s="317">
        <f t="shared" si="1"/>
        <v>0</v>
      </c>
    </row>
    <row r="28" spans="1:15" ht="12.75">
      <c r="A28" s="257" t="s">
        <v>32</v>
      </c>
      <c r="B28" s="439" t="s">
        <v>377</v>
      </c>
      <c r="C28" s="440"/>
      <c r="D28" s="440"/>
      <c r="E28" s="440"/>
      <c r="F28" s="440"/>
      <c r="G28" s="441"/>
      <c r="H28" s="278"/>
      <c r="I28" s="278"/>
      <c r="J28" s="278"/>
      <c r="K28" s="278">
        <v>1000</v>
      </c>
      <c r="L28" s="278">
        <f t="shared" si="0"/>
        <v>1000</v>
      </c>
      <c r="M28" s="278">
        <v>1000</v>
      </c>
      <c r="N28" s="278">
        <v>0</v>
      </c>
      <c r="O28" s="316">
        <f t="shared" si="1"/>
        <v>0</v>
      </c>
    </row>
    <row r="29" spans="1:15" ht="12.75">
      <c r="A29" s="257" t="s">
        <v>33</v>
      </c>
      <c r="B29" s="456" t="s">
        <v>467</v>
      </c>
      <c r="C29" s="457"/>
      <c r="D29" s="457"/>
      <c r="E29" s="457"/>
      <c r="F29" s="457"/>
      <c r="G29" s="458"/>
      <c r="H29" s="269">
        <f>SUM(H30:H30)</f>
        <v>6350</v>
      </c>
      <c r="I29" s="269">
        <f>SUM(I30:I30)</f>
        <v>0</v>
      </c>
      <c r="J29" s="269">
        <f>SUM(J30:J30)</f>
        <v>0</v>
      </c>
      <c r="K29" s="269">
        <f>SUM(K30:K30)</f>
        <v>0</v>
      </c>
      <c r="L29" s="269">
        <f>SUM(L30)</f>
        <v>6350</v>
      </c>
      <c r="M29" s="269">
        <f>SUM(M30)</f>
        <v>6510</v>
      </c>
      <c r="N29" s="269">
        <f>SUM(N30)</f>
        <v>0</v>
      </c>
      <c r="O29" s="317">
        <f t="shared" si="1"/>
        <v>0</v>
      </c>
    </row>
    <row r="30" spans="1:15" ht="12.75">
      <c r="A30" s="257" t="s">
        <v>34</v>
      </c>
      <c r="B30" s="439" t="s">
        <v>468</v>
      </c>
      <c r="C30" s="440"/>
      <c r="D30" s="440"/>
      <c r="E30" s="440"/>
      <c r="F30" s="440"/>
      <c r="G30" s="441"/>
      <c r="H30" s="278">
        <v>6350</v>
      </c>
      <c r="I30" s="278"/>
      <c r="J30" s="278"/>
      <c r="K30" s="278"/>
      <c r="L30" s="278">
        <v>6350</v>
      </c>
      <c r="M30" s="278">
        <v>6510</v>
      </c>
      <c r="N30" s="278">
        <v>0</v>
      </c>
      <c r="O30" s="316">
        <f t="shared" si="1"/>
        <v>0</v>
      </c>
    </row>
    <row r="31" spans="1:15" ht="25.5" customHeight="1">
      <c r="A31" s="257" t="s">
        <v>35</v>
      </c>
      <c r="B31" s="471" t="s">
        <v>94</v>
      </c>
      <c r="C31" s="472"/>
      <c r="D31" s="472"/>
      <c r="E31" s="472"/>
      <c r="F31" s="472"/>
      <c r="G31" s="472"/>
      <c r="H31" s="472"/>
      <c r="I31" s="472"/>
      <c r="J31" s="472"/>
      <c r="K31" s="472"/>
      <c r="L31" s="472"/>
      <c r="M31" s="472"/>
      <c r="N31" s="472"/>
      <c r="O31" s="473"/>
    </row>
    <row r="32" spans="1:15" ht="25.5" customHeight="1">
      <c r="A32" s="257" t="s">
        <v>36</v>
      </c>
      <c r="B32" s="444" t="s">
        <v>371</v>
      </c>
      <c r="C32" s="445"/>
      <c r="D32" s="445"/>
      <c r="E32" s="445"/>
      <c r="F32" s="445"/>
      <c r="G32" s="446"/>
      <c r="H32" s="269">
        <f>SUM(H33:H34)</f>
        <v>1270</v>
      </c>
      <c r="I32" s="269">
        <f>SUM(I33:I34)</f>
        <v>0</v>
      </c>
      <c r="J32" s="269">
        <f>SUM(J33:J34)</f>
        <v>0</v>
      </c>
      <c r="K32" s="269">
        <f>SUM(K33:K34)</f>
        <v>6000</v>
      </c>
      <c r="L32" s="269">
        <f aca="true" t="shared" si="2" ref="L32:L37">SUM(H32:K32)</f>
        <v>7270</v>
      </c>
      <c r="M32" s="269">
        <f>SUM(M33:M34)</f>
        <v>87270</v>
      </c>
      <c r="N32" s="269">
        <f>SUM(N33:N34)</f>
        <v>1270</v>
      </c>
      <c r="O32" s="317">
        <f t="shared" si="1"/>
        <v>0.014552538100148962</v>
      </c>
    </row>
    <row r="33" spans="1:15" ht="12.75">
      <c r="A33" s="257" t="s">
        <v>37</v>
      </c>
      <c r="B33" s="452" t="s">
        <v>460</v>
      </c>
      <c r="C33" s="452"/>
      <c r="D33" s="452"/>
      <c r="E33" s="452"/>
      <c r="F33" s="452"/>
      <c r="G33" s="452"/>
      <c r="H33" s="278">
        <v>1270</v>
      </c>
      <c r="I33" s="278"/>
      <c r="J33" s="278"/>
      <c r="K33" s="278"/>
      <c r="L33" s="278">
        <f t="shared" si="2"/>
        <v>1270</v>
      </c>
      <c r="M33" s="278">
        <v>81270</v>
      </c>
      <c r="N33" s="278">
        <v>1270</v>
      </c>
      <c r="O33" s="316">
        <f t="shared" si="1"/>
        <v>0.015626922603666788</v>
      </c>
    </row>
    <row r="34" spans="1:15" ht="12.75">
      <c r="A34" s="257" t="s">
        <v>38</v>
      </c>
      <c r="B34" s="439" t="s">
        <v>461</v>
      </c>
      <c r="C34" s="440"/>
      <c r="D34" s="440"/>
      <c r="E34" s="440"/>
      <c r="F34" s="440"/>
      <c r="G34" s="441"/>
      <c r="H34" s="278"/>
      <c r="I34" s="278"/>
      <c r="J34" s="278"/>
      <c r="K34" s="278">
        <v>6000</v>
      </c>
      <c r="L34" s="278">
        <f t="shared" si="2"/>
        <v>6000</v>
      </c>
      <c r="M34" s="278">
        <v>6000</v>
      </c>
      <c r="N34" s="278">
        <v>0</v>
      </c>
      <c r="O34" s="316">
        <f t="shared" si="1"/>
        <v>0</v>
      </c>
    </row>
    <row r="35" spans="1:15" ht="12.75">
      <c r="A35" s="257" t="s">
        <v>39</v>
      </c>
      <c r="B35" s="456" t="s">
        <v>375</v>
      </c>
      <c r="C35" s="457"/>
      <c r="D35" s="457"/>
      <c r="E35" s="457"/>
      <c r="F35" s="457"/>
      <c r="G35" s="458"/>
      <c r="H35" s="269">
        <f>SUM(H36:H37)</f>
        <v>187031</v>
      </c>
      <c r="I35" s="269">
        <f>SUM(I36:I37)</f>
        <v>0</v>
      </c>
      <c r="J35" s="269">
        <f>SUM(J36:J37)</f>
        <v>0</v>
      </c>
      <c r="K35" s="269">
        <f>SUM(K36:K37)</f>
        <v>53158</v>
      </c>
      <c r="L35" s="269">
        <f t="shared" si="2"/>
        <v>240189</v>
      </c>
      <c r="M35" s="269">
        <f>SUM(M36:M37)</f>
        <v>240189</v>
      </c>
      <c r="N35" s="269">
        <f>SUM(N36:N37)</f>
        <v>6798</v>
      </c>
      <c r="O35" s="317">
        <f t="shared" si="1"/>
        <v>0.0283027116146035</v>
      </c>
    </row>
    <row r="36" spans="1:15" ht="12.75">
      <c r="A36" s="257" t="s">
        <v>40</v>
      </c>
      <c r="B36" s="452" t="s">
        <v>463</v>
      </c>
      <c r="C36" s="452"/>
      <c r="D36" s="452"/>
      <c r="E36" s="452"/>
      <c r="F36" s="452"/>
      <c r="G36" s="452"/>
      <c r="H36" s="278">
        <v>100000</v>
      </c>
      <c r="I36" s="278"/>
      <c r="J36" s="278"/>
      <c r="K36" s="278">
        <v>27000</v>
      </c>
      <c r="L36" s="278">
        <f t="shared" si="2"/>
        <v>127000</v>
      </c>
      <c r="M36" s="278">
        <v>127000</v>
      </c>
      <c r="N36" s="278">
        <v>0</v>
      </c>
      <c r="O36" s="316">
        <f t="shared" si="1"/>
        <v>0</v>
      </c>
    </row>
    <row r="37" spans="1:15" ht="12.75">
      <c r="A37" s="257" t="s">
        <v>41</v>
      </c>
      <c r="B37" s="439" t="s">
        <v>464</v>
      </c>
      <c r="C37" s="440"/>
      <c r="D37" s="440"/>
      <c r="E37" s="440"/>
      <c r="F37" s="440"/>
      <c r="G37" s="441"/>
      <c r="H37" s="278">
        <v>87031</v>
      </c>
      <c r="I37" s="278"/>
      <c r="J37" s="278"/>
      <c r="K37" s="278">
        <v>26158</v>
      </c>
      <c r="L37" s="278">
        <f t="shared" si="2"/>
        <v>113189</v>
      </c>
      <c r="M37" s="278">
        <v>113189</v>
      </c>
      <c r="N37" s="278">
        <v>6798</v>
      </c>
      <c r="O37" s="316">
        <f t="shared" si="1"/>
        <v>0.060058839639894335</v>
      </c>
    </row>
    <row r="38" spans="1:15" s="262" customFormat="1" ht="25.5" customHeight="1">
      <c r="A38" s="257" t="s">
        <v>42</v>
      </c>
      <c r="B38" s="471" t="s">
        <v>141</v>
      </c>
      <c r="C38" s="472"/>
      <c r="D38" s="472"/>
      <c r="E38" s="472"/>
      <c r="F38" s="472"/>
      <c r="G38" s="472"/>
      <c r="H38" s="472"/>
      <c r="I38" s="472"/>
      <c r="J38" s="472"/>
      <c r="K38" s="472"/>
      <c r="L38" s="472"/>
      <c r="M38" s="472"/>
      <c r="N38" s="472"/>
      <c r="O38" s="473"/>
    </row>
    <row r="39" spans="1:15" ht="15">
      <c r="A39" s="257" t="s">
        <v>43</v>
      </c>
      <c r="B39" s="453" t="s">
        <v>381</v>
      </c>
      <c r="C39" s="454"/>
      <c r="D39" s="454"/>
      <c r="E39" s="454"/>
      <c r="F39" s="454"/>
      <c r="G39" s="455"/>
      <c r="H39" s="271"/>
      <c r="I39" s="271"/>
      <c r="J39" s="271"/>
      <c r="K39" s="272"/>
      <c r="L39" s="272"/>
      <c r="M39" s="272"/>
      <c r="N39" s="272"/>
      <c r="O39" s="318"/>
    </row>
    <row r="40" spans="1:15" ht="12.75">
      <c r="A40" s="257" t="s">
        <v>44</v>
      </c>
      <c r="B40" s="444" t="s">
        <v>424</v>
      </c>
      <c r="C40" s="445"/>
      <c r="D40" s="445"/>
      <c r="E40" s="445"/>
      <c r="F40" s="445"/>
      <c r="G40" s="446"/>
      <c r="H40" s="269"/>
      <c r="I40" s="269"/>
      <c r="J40" s="269"/>
      <c r="K40" s="269"/>
      <c r="L40" s="269"/>
      <c r="M40" s="269"/>
      <c r="N40" s="269"/>
      <c r="O40" s="317"/>
    </row>
    <row r="41" spans="1:15" ht="25.5" customHeight="1">
      <c r="A41" s="257" t="s">
        <v>45</v>
      </c>
      <c r="B41" s="444" t="s">
        <v>370</v>
      </c>
      <c r="C41" s="445"/>
      <c r="D41" s="445"/>
      <c r="E41" s="445"/>
      <c r="F41" s="445"/>
      <c r="G41" s="446"/>
      <c r="H41" s="269">
        <f>SUM(H42:H44)</f>
        <v>0</v>
      </c>
      <c r="I41" s="269">
        <f>SUM(I42:I44)</f>
        <v>0</v>
      </c>
      <c r="J41" s="269">
        <f>SUM(J42:J44)</f>
        <v>0</v>
      </c>
      <c r="K41" s="269">
        <f>SUM(K42:K44)</f>
        <v>1900</v>
      </c>
      <c r="L41" s="269">
        <f aca="true" t="shared" si="3" ref="L41:L47">SUM(H41:K41)</f>
        <v>1900</v>
      </c>
      <c r="M41" s="269">
        <f>SUM(M42:M44)</f>
        <v>1900</v>
      </c>
      <c r="N41" s="269">
        <f>SUM(N42:N44)</f>
        <v>1102</v>
      </c>
      <c r="O41" s="317">
        <f aca="true" t="shared" si="4" ref="O41:O55">N41/M41</f>
        <v>0.58</v>
      </c>
    </row>
    <row r="42" spans="1:15" ht="12.75">
      <c r="A42" s="257" t="s">
        <v>46</v>
      </c>
      <c r="B42" s="439" t="s">
        <v>382</v>
      </c>
      <c r="C42" s="440"/>
      <c r="D42" s="440"/>
      <c r="E42" s="440"/>
      <c r="F42" s="440"/>
      <c r="G42" s="441"/>
      <c r="H42" s="278"/>
      <c r="I42" s="278"/>
      <c r="J42" s="278"/>
      <c r="K42" s="278">
        <v>200</v>
      </c>
      <c r="L42" s="278">
        <f t="shared" si="3"/>
        <v>200</v>
      </c>
      <c r="M42" s="278">
        <v>200</v>
      </c>
      <c r="N42" s="278">
        <v>23</v>
      </c>
      <c r="O42" s="316">
        <f t="shared" si="4"/>
        <v>0.115</v>
      </c>
    </row>
    <row r="43" spans="1:15" ht="12.75" customHeight="1">
      <c r="A43" s="257" t="s">
        <v>47</v>
      </c>
      <c r="B43" s="439" t="s">
        <v>372</v>
      </c>
      <c r="C43" s="440"/>
      <c r="D43" s="440"/>
      <c r="E43" s="440"/>
      <c r="F43" s="440"/>
      <c r="G43" s="441"/>
      <c r="H43" s="278"/>
      <c r="I43" s="278"/>
      <c r="J43" s="278"/>
      <c r="K43" s="278">
        <v>200</v>
      </c>
      <c r="L43" s="278">
        <f t="shared" si="3"/>
        <v>200</v>
      </c>
      <c r="M43" s="278">
        <v>200</v>
      </c>
      <c r="N43" s="278">
        <v>56</v>
      </c>
      <c r="O43" s="316">
        <f t="shared" si="4"/>
        <v>0.28</v>
      </c>
    </row>
    <row r="44" spans="1:15" ht="12.75" customHeight="1">
      <c r="A44" s="257" t="s">
        <v>48</v>
      </c>
      <c r="B44" s="439" t="s">
        <v>383</v>
      </c>
      <c r="C44" s="440"/>
      <c r="D44" s="440"/>
      <c r="E44" s="440"/>
      <c r="F44" s="440"/>
      <c r="G44" s="441"/>
      <c r="H44" s="278"/>
      <c r="I44" s="278"/>
      <c r="J44" s="278"/>
      <c r="K44" s="278">
        <v>1500</v>
      </c>
      <c r="L44" s="278">
        <f t="shared" si="3"/>
        <v>1500</v>
      </c>
      <c r="M44" s="278">
        <v>1500</v>
      </c>
      <c r="N44" s="278">
        <v>1023</v>
      </c>
      <c r="O44" s="316">
        <f t="shared" si="4"/>
        <v>0.682</v>
      </c>
    </row>
    <row r="45" spans="1:15" ht="12.75">
      <c r="A45" s="257" t="s">
        <v>49</v>
      </c>
      <c r="B45" s="444" t="s">
        <v>452</v>
      </c>
      <c r="C45" s="445"/>
      <c r="D45" s="445"/>
      <c r="E45" s="445"/>
      <c r="F45" s="445"/>
      <c r="G45" s="446"/>
      <c r="H45" s="269">
        <f>SUM(H46)</f>
        <v>0</v>
      </c>
      <c r="I45" s="269">
        <f>SUM(I46)</f>
        <v>0</v>
      </c>
      <c r="J45" s="269">
        <f>SUM(J46)</f>
        <v>0</v>
      </c>
      <c r="K45" s="269">
        <f>SUM(K46:K47)</f>
        <v>2670</v>
      </c>
      <c r="L45" s="269">
        <f t="shared" si="3"/>
        <v>2670</v>
      </c>
      <c r="M45" s="269">
        <f>SUM(M46:M47)</f>
        <v>2670</v>
      </c>
      <c r="N45" s="269">
        <f>SUM(N46:N47)</f>
        <v>292</v>
      </c>
      <c r="O45" s="317">
        <f t="shared" si="4"/>
        <v>0.10936329588014981</v>
      </c>
    </row>
    <row r="46" spans="1:15" ht="12.75">
      <c r="A46" s="257" t="s">
        <v>50</v>
      </c>
      <c r="B46" s="439" t="s">
        <v>372</v>
      </c>
      <c r="C46" s="440"/>
      <c r="D46" s="440"/>
      <c r="E46" s="440"/>
      <c r="F46" s="440"/>
      <c r="G46" s="441"/>
      <c r="H46" s="278"/>
      <c r="I46" s="278"/>
      <c r="J46" s="278"/>
      <c r="K46" s="278">
        <v>1570</v>
      </c>
      <c r="L46" s="278">
        <f t="shared" si="3"/>
        <v>1570</v>
      </c>
      <c r="M46" s="278">
        <v>1570</v>
      </c>
      <c r="N46" s="278">
        <v>292</v>
      </c>
      <c r="O46" s="316">
        <f t="shared" si="4"/>
        <v>0.1859872611464968</v>
      </c>
    </row>
    <row r="47" spans="1:15" ht="12.75">
      <c r="A47" s="257" t="s">
        <v>51</v>
      </c>
      <c r="B47" s="439" t="s">
        <v>458</v>
      </c>
      <c r="C47" s="440"/>
      <c r="D47" s="440"/>
      <c r="E47" s="440"/>
      <c r="F47" s="440"/>
      <c r="G47" s="441"/>
      <c r="H47" s="278"/>
      <c r="I47" s="278"/>
      <c r="J47" s="278"/>
      <c r="K47" s="278">
        <v>1100</v>
      </c>
      <c r="L47" s="278">
        <f t="shared" si="3"/>
        <v>1100</v>
      </c>
      <c r="M47" s="278">
        <v>1100</v>
      </c>
      <c r="N47" s="278">
        <v>0</v>
      </c>
      <c r="O47" s="316">
        <f t="shared" si="4"/>
        <v>0</v>
      </c>
    </row>
    <row r="48" spans="1:15" ht="12.75">
      <c r="A48" s="257" t="s">
        <v>52</v>
      </c>
      <c r="B48" s="444" t="s">
        <v>450</v>
      </c>
      <c r="C48" s="445"/>
      <c r="D48" s="445"/>
      <c r="E48" s="445"/>
      <c r="F48" s="445"/>
      <c r="G48" s="446"/>
      <c r="H48" s="269">
        <f>SUM(H49:H50)</f>
        <v>0</v>
      </c>
      <c r="I48" s="269">
        <f>SUM(I49:I50)</f>
        <v>0</v>
      </c>
      <c r="J48" s="269">
        <f>SUM(J49:J50)</f>
        <v>200</v>
      </c>
      <c r="K48" s="269">
        <f>SUM(K49:K51)</f>
        <v>1515</v>
      </c>
      <c r="L48" s="269">
        <f>SUM(H48:K48)</f>
        <v>1715</v>
      </c>
      <c r="M48" s="269">
        <f>SUM(M49:M52)</f>
        <v>2996</v>
      </c>
      <c r="N48" s="269">
        <f>SUM(N49:N52)</f>
        <v>1687</v>
      </c>
      <c r="O48" s="317">
        <f t="shared" si="4"/>
        <v>0.5630841121495327</v>
      </c>
    </row>
    <row r="49" spans="1:15" ht="12.75">
      <c r="A49" s="257" t="s">
        <v>53</v>
      </c>
      <c r="B49" s="439" t="s">
        <v>408</v>
      </c>
      <c r="C49" s="440"/>
      <c r="D49" s="440"/>
      <c r="E49" s="440"/>
      <c r="F49" s="440"/>
      <c r="G49" s="441"/>
      <c r="H49" s="278"/>
      <c r="I49" s="278"/>
      <c r="J49" s="278"/>
      <c r="K49" s="278">
        <v>1015</v>
      </c>
      <c r="L49" s="279">
        <f>SUM(H49:K49)</f>
        <v>1015</v>
      </c>
      <c r="M49" s="279">
        <v>1015</v>
      </c>
      <c r="N49" s="279">
        <v>608</v>
      </c>
      <c r="O49" s="319">
        <f t="shared" si="4"/>
        <v>0.5990147783251232</v>
      </c>
    </row>
    <row r="50" spans="1:15" ht="12.75" customHeight="1">
      <c r="A50" s="257" t="s">
        <v>54</v>
      </c>
      <c r="B50" s="439" t="s">
        <v>384</v>
      </c>
      <c r="C50" s="440"/>
      <c r="D50" s="440"/>
      <c r="E50" s="440"/>
      <c r="F50" s="440"/>
      <c r="G50" s="441"/>
      <c r="H50" s="278"/>
      <c r="I50" s="278"/>
      <c r="J50" s="278">
        <v>200</v>
      </c>
      <c r="K50" s="278">
        <v>500</v>
      </c>
      <c r="L50" s="279">
        <f>SUM(H50:K50)</f>
        <v>700</v>
      </c>
      <c r="M50" s="279">
        <v>700</v>
      </c>
      <c r="N50" s="279">
        <v>0</v>
      </c>
      <c r="O50" s="319">
        <f t="shared" si="4"/>
        <v>0</v>
      </c>
    </row>
    <row r="51" spans="1:15" ht="12.75" customHeight="1">
      <c r="A51" s="257" t="s">
        <v>55</v>
      </c>
      <c r="B51" s="439" t="s">
        <v>372</v>
      </c>
      <c r="C51" s="440"/>
      <c r="D51" s="440"/>
      <c r="E51" s="440"/>
      <c r="F51" s="440"/>
      <c r="G51" s="441"/>
      <c r="H51" s="278"/>
      <c r="I51" s="278"/>
      <c r="J51" s="278"/>
      <c r="K51" s="278"/>
      <c r="L51" s="279">
        <f>SUM(H51:K51)</f>
        <v>0</v>
      </c>
      <c r="M51" s="279">
        <v>753</v>
      </c>
      <c r="N51" s="279">
        <v>664</v>
      </c>
      <c r="O51" s="319">
        <f t="shared" si="4"/>
        <v>0.8818061088977424</v>
      </c>
    </row>
    <row r="52" spans="1:15" ht="12.75" customHeight="1">
      <c r="A52" s="257" t="s">
        <v>56</v>
      </c>
      <c r="B52" s="439" t="s">
        <v>458</v>
      </c>
      <c r="C52" s="440"/>
      <c r="D52" s="440"/>
      <c r="E52" s="440"/>
      <c r="F52" s="440"/>
      <c r="G52" s="441"/>
      <c r="H52" s="278"/>
      <c r="I52" s="278"/>
      <c r="J52" s="278"/>
      <c r="K52" s="278"/>
      <c r="L52" s="279">
        <v>0</v>
      </c>
      <c r="M52" s="279">
        <v>528</v>
      </c>
      <c r="N52" s="279">
        <v>415</v>
      </c>
      <c r="O52" s="319">
        <f t="shared" si="4"/>
        <v>0.7859848484848485</v>
      </c>
    </row>
    <row r="53" spans="1:15" ht="15.75">
      <c r="A53" s="257" t="s">
        <v>57</v>
      </c>
      <c r="B53" s="273" t="s">
        <v>68</v>
      </c>
      <c r="C53" s="274"/>
      <c r="D53" s="274"/>
      <c r="E53" s="274"/>
      <c r="F53" s="274"/>
      <c r="G53" s="275"/>
      <c r="H53" s="276">
        <f aca="true" t="shared" si="5" ref="H53:M53">H14+H16+H20+H24+H27+H32+H35+H41+H45+H48+H29+H18+H22</f>
        <v>194651</v>
      </c>
      <c r="I53" s="276">
        <f t="shared" si="5"/>
        <v>0</v>
      </c>
      <c r="J53" s="276">
        <f t="shared" si="5"/>
        <v>13352</v>
      </c>
      <c r="K53" s="276">
        <f t="shared" si="5"/>
        <v>73778</v>
      </c>
      <c r="L53" s="447">
        <f t="shared" si="5"/>
        <v>281781</v>
      </c>
      <c r="M53" s="447">
        <f t="shared" si="5"/>
        <v>363222</v>
      </c>
      <c r="N53" s="447">
        <f>N14+N16+N20+N24+N27+N32+N35+N41+N45+N48+N29+N18+N22</f>
        <v>12890</v>
      </c>
      <c r="O53" s="468">
        <f t="shared" si="4"/>
        <v>0.035487938505927505</v>
      </c>
    </row>
    <row r="54" spans="1:15" ht="15.75">
      <c r="A54" s="257" t="s">
        <v>58</v>
      </c>
      <c r="B54" s="277"/>
      <c r="C54" s="274"/>
      <c r="D54" s="274"/>
      <c r="E54" s="274"/>
      <c r="F54" s="274"/>
      <c r="G54" s="275"/>
      <c r="H54" s="450">
        <f>SUM(H53:I53)</f>
        <v>194651</v>
      </c>
      <c r="I54" s="451"/>
      <c r="J54" s="450">
        <f>SUM(J53:K53)</f>
        <v>87130</v>
      </c>
      <c r="K54" s="451"/>
      <c r="L54" s="448" t="e">
        <f>#REF!+L15+L17+#REF!+#REF!+#REF!+#REF!+#REF!+L21+#REF!+#REF!+#REF!+L25+L28+#REF!+#REF!+#REF!+#REF!+#REF!+#REF!+L33+#REF!+L36+#REF!+#REF!+#REF!+#REF!+#REF!+#REF!+#REF!+L42+L46+#REF!+#REF!+#REF!+L49</f>
        <v>#REF!</v>
      </c>
      <c r="M54" s="448" t="e">
        <f>#REF!+M15+M17+#REF!+#REF!+#REF!+#REF!+#REF!+M21+#REF!+#REF!+#REF!+M25+M28+#REF!+#REF!+#REF!+#REF!+#REF!+#REF!+M33+#REF!+M36+#REF!+#REF!+#REF!+#REF!+#REF!+#REF!+#REF!+M42+M46+#REF!+#REF!+#REF!+M49</f>
        <v>#REF!</v>
      </c>
      <c r="N54" s="448" t="e">
        <f>#REF!+N15+N17+#REF!+#REF!+#REF!+#REF!+#REF!+N21+#REF!+#REF!+#REF!+N25+N28+#REF!+#REF!+#REF!+#REF!+#REF!+#REF!+N33+#REF!+N36+#REF!+#REF!+#REF!+#REF!+#REF!+#REF!+#REF!+N42+N46+#REF!+#REF!+#REF!+N49</f>
        <v>#REF!</v>
      </c>
      <c r="O54" s="469" t="e">
        <f t="shared" si="4"/>
        <v>#REF!</v>
      </c>
    </row>
    <row r="55" spans="1:15" ht="15.75">
      <c r="A55" s="257" t="s">
        <v>59</v>
      </c>
      <c r="B55" s="273" t="s">
        <v>385</v>
      </c>
      <c r="C55" s="274"/>
      <c r="D55" s="274"/>
      <c r="E55" s="274"/>
      <c r="F55" s="274"/>
      <c r="G55" s="275"/>
      <c r="H55" s="442">
        <f>H54+J54</f>
        <v>281781</v>
      </c>
      <c r="I55" s="443"/>
      <c r="J55" s="443"/>
      <c r="K55" s="443"/>
      <c r="L55" s="449" t="e">
        <f>#REF!+L16+#REF!+#REF!+#REF!+#REF!+#REF!+L20+#REF!+#REF!+#REF!+#REF!+L27+#REF!+#REF!+#REF!+#REF!+#REF!+#REF!+L31+L34+L35+#REF!+#REF!+#REF!+#REF!+#REF!+#REF!+#REF!+#REF!+L43+#REF!+#REF!+#REF!+L48+L50</f>
        <v>#REF!</v>
      </c>
      <c r="M55" s="449" t="e">
        <f>#REF!+M16+#REF!+#REF!+#REF!+#REF!+#REF!+M20+#REF!+#REF!+#REF!+#REF!+M27+#REF!+#REF!+#REF!+#REF!+#REF!+#REF!+M31+M34+M35+#REF!+#REF!+#REF!+#REF!+#REF!+#REF!+#REF!+#REF!+M43+#REF!+#REF!+#REF!+M48+M50</f>
        <v>#REF!</v>
      </c>
      <c r="N55" s="449" t="e">
        <f>#REF!+N16+#REF!+#REF!+#REF!+#REF!+#REF!+N20+#REF!+#REF!+#REF!+#REF!+N27+#REF!+#REF!+#REF!+#REF!+#REF!+#REF!+N31+N34+N35+#REF!+#REF!+#REF!+#REF!+#REF!+#REF!+#REF!+#REF!+N43+#REF!+#REF!+#REF!+N48+N50</f>
        <v>#REF!</v>
      </c>
      <c r="O55" s="470" t="e">
        <f t="shared" si="4"/>
        <v>#REF!</v>
      </c>
    </row>
  </sheetData>
  <sheetProtection/>
  <mergeCells count="59">
    <mergeCell ref="B16:G16"/>
    <mergeCell ref="A3:O3"/>
    <mergeCell ref="A4:O4"/>
    <mergeCell ref="A5:O5"/>
    <mergeCell ref="A6:O6"/>
    <mergeCell ref="L10:L12"/>
    <mergeCell ref="O10:O12"/>
    <mergeCell ref="O53:O55"/>
    <mergeCell ref="B13:O13"/>
    <mergeCell ref="B31:O31"/>
    <mergeCell ref="B38:O38"/>
    <mergeCell ref="N10:N12"/>
    <mergeCell ref="M10:M12"/>
    <mergeCell ref="M53:M55"/>
    <mergeCell ref="N53:N55"/>
    <mergeCell ref="B29:G29"/>
    <mergeCell ref="B17:G17"/>
    <mergeCell ref="B27:G27"/>
    <mergeCell ref="B22:G22"/>
    <mergeCell ref="B9:G9"/>
    <mergeCell ref="B10:G10"/>
    <mergeCell ref="B35:G35"/>
    <mergeCell ref="H12:K12"/>
    <mergeCell ref="H11:K11"/>
    <mergeCell ref="B14:G14"/>
    <mergeCell ref="B15:G15"/>
    <mergeCell ref="B18:G18"/>
    <mergeCell ref="B33:G33"/>
    <mergeCell ref="B28:G28"/>
    <mergeCell ref="B19:G19"/>
    <mergeCell ref="B23:G23"/>
    <mergeCell ref="B41:G41"/>
    <mergeCell ref="B42:G42"/>
    <mergeCell ref="B34:G34"/>
    <mergeCell ref="B24:G24"/>
    <mergeCell ref="B25:G25"/>
    <mergeCell ref="B20:G20"/>
    <mergeCell ref="B30:G30"/>
    <mergeCell ref="B32:G32"/>
    <mergeCell ref="B26:G26"/>
    <mergeCell ref="B21:G21"/>
    <mergeCell ref="L53:L55"/>
    <mergeCell ref="H54:I54"/>
    <mergeCell ref="J54:K54"/>
    <mergeCell ref="B36:G36"/>
    <mergeCell ref="B45:G45"/>
    <mergeCell ref="B39:G39"/>
    <mergeCell ref="B43:G43"/>
    <mergeCell ref="B44:G44"/>
    <mergeCell ref="B37:G37"/>
    <mergeCell ref="B40:G40"/>
    <mergeCell ref="B46:G46"/>
    <mergeCell ref="B47:G47"/>
    <mergeCell ref="B52:G52"/>
    <mergeCell ref="H55:K55"/>
    <mergeCell ref="B50:G50"/>
    <mergeCell ref="B49:G49"/>
    <mergeCell ref="B51:G51"/>
    <mergeCell ref="B48:G48"/>
  </mergeCells>
  <printOptions horizontalCentered="1"/>
  <pageMargins left="0.5905511811023623" right="0.5905511811023623" top="1.3779527559055118" bottom="0.984251968503937" header="0.5118110236220472" footer="0.5118110236220472"/>
  <pageSetup horizontalDpi="600" verticalDpi="600" orientation="portrait" paperSize="8" scale="74" r:id="rId1"/>
  <headerFooter alignWithMargins="0">
    <oddHeader>&amp;C&amp;"Arial,Félkövér"&amp;12
</oddHead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Pénzügy</cp:lastModifiedBy>
  <cp:lastPrinted>2023-07-20T10:48:33Z</cp:lastPrinted>
  <dcterms:created xsi:type="dcterms:W3CDTF">2013-01-30T07:43:45Z</dcterms:created>
  <dcterms:modified xsi:type="dcterms:W3CDTF">2023-07-21T11:01:51Z</dcterms:modified>
  <cp:category/>
  <cp:version/>
  <cp:contentType/>
  <cp:contentStatus/>
</cp:coreProperties>
</file>